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8_{12DA6335-5CA4-4F50-A2ED-BEB81F8BF4FB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Out Q1 &amp; Q2" sheetId="1" r:id="rId1"/>
    <sheet name="Out Q3 &amp; Q4" sheetId="2" r:id="rId2"/>
    <sheet name="Receipts Q1&amp;2" sheetId="6" r:id="rId3"/>
    <sheet name="Receipts Q3&amp;4" sheetId="5" r:id="rId4"/>
    <sheet name="Deposit Acct" sheetId="7" r:id="rId5"/>
    <sheet name="CCLA" sheetId="13" r:id="rId6"/>
    <sheet name="Financial Summary" sheetId="11" r:id="rId7"/>
    <sheet name="Reconciliation" sheetId="12" r:id="rId8"/>
  </sheets>
  <definedNames>
    <definedName name="_xlnm.Print_Area" localSheetId="5">CCLA!$A$1:$N$5</definedName>
    <definedName name="_xlnm.Print_Area" localSheetId="4">'Deposit Acct'!$A$1:$N$7</definedName>
    <definedName name="_xlnm.Print_Area" localSheetId="6">'Financial Summary'!$A$1:$N$50</definedName>
    <definedName name="_xlnm.Print_Area" localSheetId="0">'Out Q1 &amp; Q2'!$A$1:$T$7</definedName>
    <definedName name="_xlnm.Print_Area" localSheetId="3">'Receipts Q3&amp;4'!$A$1:$N$4</definedName>
    <definedName name="_xlnm.Print_Area" localSheetId="7">Reconciliation!$A$1:$D$32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1" l="1"/>
  <c r="B15" i="11"/>
  <c r="B25" i="12"/>
  <c r="N19" i="6" l="1"/>
  <c r="N6" i="7"/>
  <c r="N5" i="7"/>
  <c r="N7" i="7"/>
  <c r="N8" i="7"/>
  <c r="N9" i="7"/>
  <c r="N10" i="7"/>
  <c r="N11" i="7"/>
  <c r="N12" i="7"/>
  <c r="N13" i="7"/>
  <c r="N14" i="7"/>
  <c r="N15" i="7"/>
  <c r="N16" i="7"/>
  <c r="N17" i="7"/>
  <c r="N18" i="7"/>
  <c r="N14" i="6"/>
  <c r="N22" i="6" l="1"/>
  <c r="N23" i="6"/>
  <c r="N24" i="6"/>
  <c r="T31" i="1"/>
  <c r="T32" i="1"/>
  <c r="T33" i="1"/>
  <c r="T34" i="1"/>
  <c r="T35" i="1"/>
  <c r="T36" i="1"/>
  <c r="T37" i="1"/>
  <c r="T38" i="1"/>
  <c r="T39" i="1"/>
  <c r="T40" i="1"/>
  <c r="T41" i="1"/>
  <c r="T25" i="1"/>
  <c r="T26" i="1"/>
  <c r="T27" i="1"/>
  <c r="T28" i="1"/>
  <c r="T29" i="1"/>
  <c r="T30" i="1"/>
  <c r="N7" i="13"/>
  <c r="N8" i="13"/>
  <c r="N9" i="13"/>
  <c r="N10" i="13"/>
  <c r="N11" i="13"/>
  <c r="N12" i="13"/>
  <c r="N13" i="13"/>
  <c r="N14" i="13"/>
  <c r="N15" i="13"/>
  <c r="N16" i="13"/>
  <c r="N17" i="13"/>
  <c r="N18" i="13"/>
  <c r="N17" i="6"/>
  <c r="N18" i="6"/>
  <c r="N20" i="6"/>
  <c r="N21" i="6"/>
  <c r="T21" i="1"/>
  <c r="T22" i="1"/>
  <c r="T23" i="1"/>
  <c r="T24" i="1"/>
  <c r="T17" i="1"/>
  <c r="T18" i="1"/>
  <c r="T19" i="1"/>
  <c r="T20" i="1"/>
  <c r="N8" i="6"/>
  <c r="N9" i="6"/>
  <c r="N10" i="6"/>
  <c r="N11" i="6"/>
  <c r="N12" i="6"/>
  <c r="N13" i="6"/>
  <c r="N15" i="6"/>
  <c r="N16" i="6"/>
  <c r="N7" i="6"/>
  <c r="T7" i="1"/>
  <c r="T8" i="1"/>
  <c r="T9" i="1"/>
  <c r="T10" i="1"/>
  <c r="T11" i="1"/>
  <c r="T12" i="1"/>
  <c r="T13" i="1"/>
  <c r="T14" i="1"/>
  <c r="T15" i="1"/>
  <c r="T16" i="1"/>
  <c r="Q71" i="2"/>
  <c r="D30" i="11"/>
  <c r="D29" i="11"/>
  <c r="D28" i="11"/>
  <c r="D27" i="11"/>
  <c r="D26" i="11"/>
  <c r="D25" i="11"/>
  <c r="D24" i="11"/>
  <c r="D23" i="11"/>
  <c r="D22" i="11"/>
  <c r="D21" i="11"/>
  <c r="D20" i="11"/>
  <c r="D14" i="11"/>
  <c r="D13" i="11"/>
  <c r="D11" i="11"/>
  <c r="D10" i="11"/>
  <c r="C29" i="12"/>
  <c r="C31" i="12" s="1"/>
  <c r="D47" i="11"/>
  <c r="L42" i="11"/>
  <c r="L47" i="11" s="1"/>
  <c r="J42" i="11"/>
  <c r="J47" i="11" s="1"/>
  <c r="H42" i="11"/>
  <c r="H47" i="11" s="1"/>
  <c r="F42" i="11"/>
  <c r="F47" i="11" s="1"/>
  <c r="F32" i="11"/>
  <c r="F17" i="11"/>
  <c r="F34" i="11" s="1"/>
  <c r="M32" i="13"/>
  <c r="L32" i="13"/>
  <c r="K32" i="13"/>
  <c r="J32" i="13"/>
  <c r="I32" i="13"/>
  <c r="H32" i="13"/>
  <c r="G32" i="13"/>
  <c r="F32" i="13"/>
  <c r="E32" i="13"/>
  <c r="D32" i="13"/>
  <c r="C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6" i="13"/>
  <c r="N5" i="13"/>
  <c r="M34" i="7"/>
  <c r="L34" i="7"/>
  <c r="K34" i="7"/>
  <c r="J34" i="7"/>
  <c r="I34" i="7"/>
  <c r="H34" i="7"/>
  <c r="G34" i="7"/>
  <c r="F34" i="7"/>
  <c r="E34" i="7"/>
  <c r="D34" i="7"/>
  <c r="C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5" i="5"/>
  <c r="M69" i="6"/>
  <c r="M4" i="5" s="1"/>
  <c r="M49" i="5" s="1"/>
  <c r="L69" i="6"/>
  <c r="L4" i="5" s="1"/>
  <c r="L49" i="5" s="1"/>
  <c r="K69" i="6"/>
  <c r="K4" i="5" s="1"/>
  <c r="K49" i="5" s="1"/>
  <c r="J69" i="6"/>
  <c r="J4" i="5" s="1"/>
  <c r="J49" i="5" s="1"/>
  <c r="I69" i="6"/>
  <c r="I4" i="5" s="1"/>
  <c r="I49" i="5" s="1"/>
  <c r="H69" i="6"/>
  <c r="H4" i="5" s="1"/>
  <c r="H49" i="5" s="1"/>
  <c r="B12" i="11" s="1"/>
  <c r="G69" i="6"/>
  <c r="G4" i="5" s="1"/>
  <c r="G49" i="5" s="1"/>
  <c r="B11" i="11" s="1"/>
  <c r="F69" i="6"/>
  <c r="F4" i="5" s="1"/>
  <c r="F49" i="5" s="1"/>
  <c r="B10" i="11" s="1"/>
  <c r="E69" i="6"/>
  <c r="E4" i="5" s="1"/>
  <c r="E49" i="5" s="1"/>
  <c r="B13" i="11" s="1"/>
  <c r="D69" i="6"/>
  <c r="D4" i="5" s="1"/>
  <c r="N6" i="6"/>
  <c r="N5" i="6"/>
  <c r="N4" i="6"/>
  <c r="V7" i="2"/>
  <c r="T7" i="2"/>
  <c r="S64" i="1"/>
  <c r="S6" i="2" s="1"/>
  <c r="S71" i="2" s="1"/>
  <c r="R64" i="1"/>
  <c r="Q64" i="1"/>
  <c r="R6" i="2" s="1"/>
  <c r="R71" i="2" s="1"/>
  <c r="P64" i="1"/>
  <c r="P6" i="2" s="1"/>
  <c r="P71" i="2" s="1"/>
  <c r="O64" i="1"/>
  <c r="O6" i="2" s="1"/>
  <c r="O71" i="2" s="1"/>
  <c r="N64" i="1"/>
  <c r="N6" i="2" s="1"/>
  <c r="N71" i="2" s="1"/>
  <c r="M64" i="1"/>
  <c r="M6" i="2" s="1"/>
  <c r="M71" i="2" s="1"/>
  <c r="L64" i="1"/>
  <c r="L6" i="2" s="1"/>
  <c r="L71" i="2" s="1"/>
  <c r="K64" i="1"/>
  <c r="K6" i="2" s="1"/>
  <c r="K71" i="2" s="1"/>
  <c r="J64" i="1"/>
  <c r="J6" i="2" s="1"/>
  <c r="J71" i="2" s="1"/>
  <c r="I64" i="1"/>
  <c r="I6" i="2" s="1"/>
  <c r="I71" i="2" s="1"/>
  <c r="H64" i="1"/>
  <c r="H6" i="2" s="1"/>
  <c r="H71" i="2" s="1"/>
  <c r="G64" i="1"/>
  <c r="G6" i="2" s="1"/>
  <c r="G71" i="2" s="1"/>
  <c r="F64" i="1"/>
  <c r="F6" i="2" s="1"/>
  <c r="F71" i="2" s="1"/>
  <c r="E64" i="1"/>
  <c r="E6" i="2" s="1"/>
  <c r="E71" i="2" s="1"/>
  <c r="T6" i="1"/>
  <c r="T64" i="1" l="1"/>
  <c r="T6" i="2" s="1"/>
  <c r="T71" i="2" s="1"/>
  <c r="B5" i="12" s="1"/>
  <c r="N69" i="6"/>
  <c r="D32" i="11"/>
  <c r="B28" i="11"/>
  <c r="J28" i="11" s="1"/>
  <c r="B22" i="11"/>
  <c r="B30" i="11"/>
  <c r="B26" i="11"/>
  <c r="J26" i="11" s="1"/>
  <c r="B27" i="11"/>
  <c r="J27" i="11" s="1"/>
  <c r="B21" i="11"/>
  <c r="B23" i="11"/>
  <c r="H23" i="11" s="1"/>
  <c r="B25" i="11"/>
  <c r="H25" i="11" s="1"/>
  <c r="B29" i="11"/>
  <c r="J29" i="11" s="1"/>
  <c r="B20" i="11"/>
  <c r="H20" i="11" s="1"/>
  <c r="N34" i="7"/>
  <c r="B40" i="11" s="1"/>
  <c r="B14" i="11"/>
  <c r="J14" i="11" s="1"/>
  <c r="N32" i="13"/>
  <c r="B41" i="11" s="1"/>
  <c r="D17" i="11"/>
  <c r="D34" i="11" s="1"/>
  <c r="J10" i="11"/>
  <c r="H10" i="11"/>
  <c r="J13" i="11"/>
  <c r="H13" i="11"/>
  <c r="J11" i="11"/>
  <c r="H11" i="11"/>
  <c r="D49" i="5"/>
  <c r="N49" i="5" s="1"/>
  <c r="N4" i="5"/>
  <c r="J25" i="11" l="1"/>
  <c r="J23" i="11"/>
  <c r="H28" i="11"/>
  <c r="H30" i="11"/>
  <c r="J30" i="11"/>
  <c r="H21" i="11"/>
  <c r="J21" i="11"/>
  <c r="J22" i="11"/>
  <c r="H22" i="11"/>
  <c r="H26" i="11"/>
  <c r="H29" i="11"/>
  <c r="H27" i="11"/>
  <c r="J20" i="11"/>
  <c r="B32" i="11"/>
  <c r="H14" i="11"/>
  <c r="H17" i="11" s="1"/>
  <c r="B17" i="11"/>
  <c r="B39" i="11"/>
  <c r="B42" i="11" s="1"/>
  <c r="B47" i="11" s="1"/>
  <c r="B3" i="12"/>
  <c r="B7" i="12" s="1"/>
  <c r="O49" i="5"/>
  <c r="J17" i="11"/>
  <c r="H32" i="11" l="1"/>
  <c r="H34" i="11" s="1"/>
  <c r="J32" i="11"/>
  <c r="J34" i="11" s="1"/>
  <c r="B34" i="11"/>
</calcChain>
</file>

<file path=xl/sharedStrings.xml><?xml version="1.0" encoding="utf-8"?>
<sst xmlns="http://schemas.openxmlformats.org/spreadsheetml/2006/main" count="293" uniqueCount="160">
  <si>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</si>
  <si>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</si>
  <si>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</si>
  <si>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</si>
  <si>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</si>
  <si>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</si>
  <si>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</si>
  <si>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</si>
  <si>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</si>
  <si>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</si>
  <si>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</si>
  <si>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</si>
  <si>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</si>
  <si>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</si>
  <si>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</si>
  <si>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</si>
  <si>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</si>
  <si>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</si>
  <si>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</si>
  <si>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C/F Balances</t>
  </si>
  <si>
    <t>C/F balances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</si>
  <si>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</si>
  <si>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</si>
  <si>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</si>
  <si>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</si>
  <si>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</si>
  <si>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</si>
  <si>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</si>
  <si>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</si>
  <si>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B/F Balances</t>
  </si>
  <si>
    <t>Grant</t>
  </si>
  <si>
    <t>Bank charges</t>
  </si>
  <si>
    <t>Special Projects</t>
  </si>
  <si>
    <t>Opening balance</t>
  </si>
  <si>
    <t>Budget</t>
  </si>
  <si>
    <t>INCOME &amp; EXPENDITURE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</si>
  <si>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</si>
  <si>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</si>
  <si>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</si>
  <si>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</si>
  <si>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</si>
  <si>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</si>
  <si>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</si>
  <si>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MOVEMENT IN RESERVES</t>
  </si>
  <si>
    <t>BALANCE SHEET</t>
  </si>
  <si>
    <t>Cash - current account</t>
  </si>
  <si>
    <t>Cash - deposit account</t>
  </si>
  <si>
    <t>Debtors (money due to us)</t>
  </si>
  <si>
    <t>Creditors (money we owe)</t>
  </si>
  <si>
    <t>RESERVES</t>
  </si>
  <si>
    <t>Cost per Band D ratepayer</t>
  </si>
  <si>
    <t>Repair &amp; Maintenance</t>
  </si>
  <si>
    <t>Master Park</t>
  </si>
  <si>
    <t>General</t>
  </si>
  <si>
    <t>Actual</t>
  </si>
  <si>
    <t>Notice boards</t>
  </si>
  <si>
    <t>Cashbook</t>
  </si>
  <si>
    <t>Total Receipts</t>
  </si>
  <si>
    <t>Total Payments</t>
  </si>
  <si>
    <t>Cashbook Balance</t>
  </si>
  <si>
    <t>Bank Statement</t>
  </si>
  <si>
    <t>Bank Reconciliation</t>
  </si>
  <si>
    <t>Uncleared Receipts</t>
  </si>
  <si>
    <t>Uncleared Chqs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</si>
  <si>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</si>
  <si>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</si>
  <si>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</si>
  <si>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</si>
  <si>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</si>
  <si>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</si>
  <si>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CCLA</t>
  </si>
  <si>
    <t>Payments April to September - Year 2021/22</t>
  </si>
  <si>
    <t>Payments October to March - Year 2021/2022</t>
  </si>
  <si>
    <t xml:space="preserve"> </t>
  </si>
  <si>
    <t>Receipts April to September  Year 2021/2022</t>
  </si>
  <si>
    <t>Receipts October to March Year 2021/2022</t>
  </si>
  <si>
    <t>Half year budget</t>
  </si>
  <si>
    <t>End of Year budget</t>
  </si>
  <si>
    <t>Variance</t>
  </si>
  <si>
    <t>half year</t>
  </si>
  <si>
    <t>Variance full year</t>
  </si>
  <si>
    <t>FINANCIAL SUMMARY/BUDGET MONITORING</t>
  </si>
  <si>
    <t>Transfer from CCLA</t>
  </si>
  <si>
    <t>CCLA Account Year 2021/2022</t>
  </si>
  <si>
    <t>Deposit Account Year 2021/2022</t>
  </si>
  <si>
    <t>Mrs M Gibbins</t>
  </si>
  <si>
    <t>Clerk Expenses</t>
  </si>
  <si>
    <t>Country Garden Servics</t>
  </si>
  <si>
    <t>Clerk Salary &amp; Office</t>
  </si>
  <si>
    <t>St Johns Church</t>
  </si>
  <si>
    <t>APM Deposit refund</t>
  </si>
  <si>
    <t>Cooper (282)</t>
  </si>
  <si>
    <t>Interment</t>
  </si>
  <si>
    <t>Burden (858)</t>
  </si>
  <si>
    <t>Plot purchase</t>
  </si>
  <si>
    <t>First 1/4 + deposit</t>
  </si>
  <si>
    <t>ICCM</t>
  </si>
  <si>
    <t>Annual membership</t>
  </si>
  <si>
    <t>Clerk Expenses including jubilee bench</t>
  </si>
  <si>
    <t>Denize Wallace</t>
  </si>
  <si>
    <t>OPC contribution to Ukraine</t>
  </si>
  <si>
    <t>Ukraine</t>
  </si>
  <si>
    <t>DM Payroll</t>
  </si>
  <si>
    <t>Payroll Services</t>
  </si>
  <si>
    <t>Wheeler (32A)</t>
  </si>
  <si>
    <t>inter x 2 &amp; inscription</t>
  </si>
  <si>
    <t>Walker (10D)</t>
  </si>
  <si>
    <t>Reynolds (795)</t>
  </si>
  <si>
    <t xml:space="preserve">Inter x 2  </t>
  </si>
  <si>
    <t>Seal (502)</t>
  </si>
  <si>
    <t>Inter</t>
  </si>
  <si>
    <t>Pope (786)</t>
  </si>
  <si>
    <t>Rivers (859)</t>
  </si>
  <si>
    <t>Plot &amp; Inter</t>
  </si>
  <si>
    <t>1.4.22</t>
  </si>
  <si>
    <t>Hire a Funfair</t>
  </si>
  <si>
    <t>Balance of fairground ride</t>
  </si>
  <si>
    <t>SLCC</t>
  </si>
  <si>
    <t>Gibson (451)</t>
  </si>
  <si>
    <t>Inscription</t>
  </si>
  <si>
    <t>Alex Jones</t>
  </si>
  <si>
    <t>Garden of Remembrance planting</t>
  </si>
  <si>
    <t>Tandridge District Council</t>
  </si>
  <si>
    <t>50% of precept</t>
  </si>
  <si>
    <t>Memorial</t>
  </si>
  <si>
    <t>Dutch pancakes</t>
  </si>
  <si>
    <t>Donation from Jubillee event</t>
  </si>
  <si>
    <t>QPJ Donations</t>
  </si>
  <si>
    <t>HMRC</t>
  </si>
  <si>
    <t>PAYE &amp; NI</t>
  </si>
  <si>
    <t>Franks Disco</t>
  </si>
  <si>
    <t>DJ at QPJ</t>
  </si>
  <si>
    <t>Oxted Community Hall</t>
  </si>
  <si>
    <t>Room hire</t>
  </si>
  <si>
    <t>Route 22 Ltd</t>
  </si>
  <si>
    <t>Microsoft Licences</t>
  </si>
  <si>
    <t>Hurst Green School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</si>
  <si>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</si>
  <si>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</si>
  <si>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</si>
  <si>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</si>
  <si>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</si>
  <si>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</si>
  <si>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</si>
  <si>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</si>
  <si>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</si>
  <si>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JEM Home Services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</si>
  <si>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</si>
  <si>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</si>
  <si>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</si>
  <si>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</si>
  <si>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</si>
  <si>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</si>
  <si>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Knowlesn(658)</t>
  </si>
  <si>
    <t>Ashford (14A)</t>
  </si>
  <si>
    <t>SPs &amp; QPJ</t>
  </si>
  <si>
    <t>Special Items &amp; QPJ</t>
  </si>
  <si>
    <t>TDC</t>
  </si>
  <si>
    <t>c</t>
  </si>
  <si>
    <t>VAT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</si>
</sst>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&quot;£&quot;#,##0.00"/>
    <numFmt numFmtId="167" formatCode="#,##0.00_ ;\-#,##0.00\ "/>
  </numFmts>
  <fonts count="2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1" applyNumberFormat="0" applyAlignment="0" applyProtection="0"/>
    <xf numFmtId="0" fontId="21" fillId="28" borderId="2" applyNumberFormat="0" applyAlignment="0" applyProtection="0"/>
    <xf numFmtId="0" fontId="20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30" borderId="1" applyNumberFormat="0" applyAlignment="0" applyProtection="0"/>
    <xf numFmtId="0" fontId="14" fillId="0" borderId="6" applyNumberFormat="0" applyFill="0" applyAlignment="0" applyProtection="0"/>
    <xf numFmtId="0" fontId="13" fillId="31" borderId="0" applyNumberFormat="0" applyBorder="0" applyAlignment="0" applyProtection="0"/>
    <xf numFmtId="0" fontId="26" fillId="32" borderId="7" applyNumberFormat="0" applyFont="0" applyAlignment="0" applyProtection="0"/>
    <xf numFmtId="0" fontId="12" fillId="27" borderId="8" applyNumberForma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26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/>
    <xf numFmtId="0" fontId="3" fillId="33" borderId="10" xfId="0" applyFont="1" applyFill="1" applyBorder="1" applyAlignment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1" fillId="0" borderId="0" xfId="0" applyNumberFormat="1" applyFont="1" applyAlignment="1"/>
    <xf numFmtId="0" fontId="3" fillId="33" borderId="11" xfId="0" applyFont="1" applyFill="1" applyBorder="1" applyAlignment="1">
      <alignment wrapText="1"/>
    </xf>
    <xf numFmtId="0" fontId="2" fillId="0" borderId="12" xfId="0" applyFont="1" applyBorder="1" applyAlignment="1"/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13" xfId="0" applyNumberFormat="1" applyFont="1" applyBorder="1" applyAlignment="1"/>
    <xf numFmtId="2" fontId="1" fillId="0" borderId="0" xfId="0" applyNumberFormat="1" applyFont="1" applyBorder="1" applyAlignment="1"/>
    <xf numFmtId="0" fontId="0" fillId="0" borderId="11" xfId="0" applyBorder="1" applyAlignment="1"/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/>
    <xf numFmtId="0" fontId="3" fillId="33" borderId="14" xfId="0" applyFont="1" applyFill="1" applyBorder="1" applyAlignment="1">
      <alignment wrapText="1"/>
    </xf>
    <xf numFmtId="2" fontId="2" fillId="0" borderId="13" xfId="0" applyNumberFormat="1" applyFont="1" applyBorder="1" applyAlignment="1"/>
    <xf numFmtId="0" fontId="3" fillId="0" borderId="15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1" fillId="0" borderId="12" xfId="0" applyFont="1" applyBorder="1" applyAlignment="1"/>
    <xf numFmtId="2" fontId="2" fillId="0" borderId="17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/>
    <xf numFmtId="2" fontId="1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/>
    <xf numFmtId="2" fontId="1" fillId="0" borderId="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33" borderId="19" xfId="0" applyFont="1" applyFill="1" applyBorder="1" applyAlignment="1"/>
    <xf numFmtId="0" fontId="0" fillId="0" borderId="0" xfId="0" applyBorder="1" applyAlignment="1"/>
    <xf numFmtId="0" fontId="0" fillId="0" borderId="12" xfId="0" applyFont="1" applyFill="1" applyBorder="1" applyAlignment="1"/>
    <xf numFmtId="2" fontId="1" fillId="0" borderId="17" xfId="0" applyNumberFormat="1" applyFont="1" applyBorder="1" applyAlignment="1"/>
    <xf numFmtId="2" fontId="1" fillId="0" borderId="13" xfId="0" applyNumberFormat="1" applyFont="1" applyBorder="1" applyAlignment="1"/>
    <xf numFmtId="0" fontId="3" fillId="33" borderId="20" xfId="0" applyFont="1" applyFill="1" applyBorder="1" applyAlignment="1">
      <alignment wrapText="1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3" fillId="33" borderId="21" xfId="0" applyFont="1" applyFill="1" applyBorder="1" applyAlignment="1">
      <alignment wrapText="1"/>
    </xf>
    <xf numFmtId="0" fontId="0" fillId="0" borderId="12" xfId="0" applyBorder="1" applyAlignment="1"/>
    <xf numFmtId="0" fontId="0" fillId="0" borderId="17" xfId="0" applyBorder="1" applyAlignment="1"/>
    <xf numFmtId="2" fontId="0" fillId="0" borderId="17" xfId="0" applyNumberFormat="1" applyBorder="1" applyAlignment="1"/>
    <xf numFmtId="2" fontId="0" fillId="0" borderId="13" xfId="0" applyNumberFormat="1" applyBorder="1" applyAlignment="1"/>
    <xf numFmtId="2" fontId="5" fillId="0" borderId="0" xfId="0" applyNumberFormat="1" applyFont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/>
    <xf numFmtId="0" fontId="0" fillId="0" borderId="0" xfId="0" applyFont="1" applyAlignment="1"/>
    <xf numFmtId="0" fontId="0" fillId="0" borderId="0" xfId="0" quotePrefix="1" applyFont="1" applyAlignment="1"/>
    <xf numFmtId="0" fontId="4" fillId="0" borderId="0" xfId="0" applyFont="1" applyAlignment="1"/>
    <xf numFmtId="2" fontId="4" fillId="0" borderId="0" xfId="0" applyNumberFormat="1" applyFont="1" applyAlignment="1"/>
    <xf numFmtId="2" fontId="0" fillId="0" borderId="0" xfId="0" applyNumberFormat="1" applyFont="1" applyAlignment="1"/>
    <xf numFmtId="0" fontId="1" fillId="0" borderId="0" xfId="0" applyFont="1" applyBorder="1" applyAlignment="1">
      <alignment horizontal="center"/>
    </xf>
    <xf numFmtId="2" fontId="8" fillId="0" borderId="0" xfId="0" applyNumberFormat="1" applyFont="1" applyBorder="1" applyAlignment="1"/>
    <xf numFmtId="2" fontId="1" fillId="0" borderId="18" xfId="0" applyNumberFormat="1" applyFont="1" applyBorder="1" applyAlignment="1"/>
    <xf numFmtId="0" fontId="3" fillId="33" borderId="1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2" fillId="18" borderId="10" xfId="0" applyNumberFormat="1" applyFont="1" applyFill="1" applyBorder="1" applyAlignment="1"/>
    <xf numFmtId="0" fontId="3" fillId="33" borderId="0" xfId="0" applyFont="1" applyFill="1" applyBorder="1" applyAlignment="1"/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1" fillId="33" borderId="23" xfId="0" applyFont="1" applyFill="1" applyBorder="1" applyAlignment="1"/>
    <xf numFmtId="0" fontId="1" fillId="33" borderId="23" xfId="0" applyFont="1" applyFill="1" applyBorder="1" applyAlignment="1">
      <alignment wrapText="1"/>
    </xf>
    <xf numFmtId="0" fontId="1" fillId="33" borderId="23" xfId="0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2" fontId="1" fillId="33" borderId="23" xfId="0" applyNumberFormat="1" applyFont="1" applyFill="1" applyBorder="1" applyAlignment="1">
      <alignment horizontal="center" wrapText="1"/>
    </xf>
    <xf numFmtId="2" fontId="1" fillId="33" borderId="2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/>
    <xf numFmtId="2" fontId="1" fillId="33" borderId="26" xfId="0" applyNumberFormat="1" applyFont="1" applyFill="1" applyBorder="1" applyAlignment="1"/>
    <xf numFmtId="2" fontId="1" fillId="33" borderId="27" xfId="0" applyNumberFormat="1" applyFont="1" applyFill="1" applyBorder="1" applyAlignment="1"/>
    <xf numFmtId="2" fontId="6" fillId="34" borderId="11" xfId="0" applyNumberFormat="1" applyFont="1" applyFill="1" applyBorder="1" applyAlignment="1"/>
    <xf numFmtId="2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wrapText="1"/>
    </xf>
    <xf numFmtId="0" fontId="3" fillId="33" borderId="27" xfId="0" applyFont="1" applyFill="1" applyBorder="1" applyAlignment="1">
      <alignment wrapText="1"/>
    </xf>
    <xf numFmtId="0" fontId="1" fillId="33" borderId="0" xfId="0" applyFont="1" applyFill="1" applyBorder="1" applyAlignment="1"/>
    <xf numFmtId="0" fontId="0" fillId="33" borderId="0" xfId="0" applyFill="1" applyBorder="1" applyAlignment="1">
      <alignment wrapText="1"/>
    </xf>
    <xf numFmtId="0" fontId="3" fillId="33" borderId="28" xfId="0" applyFont="1" applyFill="1" applyBorder="1" applyAlignment="1"/>
    <xf numFmtId="0" fontId="3" fillId="33" borderId="29" xfId="0" applyFont="1" applyFill="1" applyBorder="1" applyAlignment="1"/>
    <xf numFmtId="0" fontId="1" fillId="33" borderId="30" xfId="0" applyFont="1" applyFill="1" applyBorder="1" applyAlignment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/>
    <xf numFmtId="0" fontId="1" fillId="33" borderId="31" xfId="0" applyFont="1" applyFill="1" applyBorder="1" applyAlignment="1"/>
    <xf numFmtId="165" fontId="1" fillId="0" borderId="28" xfId="0" applyNumberFormat="1" applyFont="1" applyBorder="1" applyAlignment="1"/>
    <xf numFmtId="2" fontId="1" fillId="0" borderId="28" xfId="0" applyNumberFormat="1" applyFont="1" applyBorder="1" applyAlignment="1"/>
    <xf numFmtId="2" fontId="1" fillId="0" borderId="28" xfId="0" applyNumberFormat="1" applyFont="1" applyFill="1" applyBorder="1" applyAlignment="1"/>
    <xf numFmtId="2" fontId="1" fillId="0" borderId="0" xfId="0" applyNumberFormat="1" applyFont="1" applyFill="1" applyBorder="1" applyAlignment="1"/>
    <xf numFmtId="2" fontId="2" fillId="0" borderId="12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/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/>
    <xf numFmtId="3" fontId="1" fillId="0" borderId="0" xfId="0" applyNumberFormat="1" applyFont="1" applyBorder="1" applyAlignment="1"/>
    <xf numFmtId="3" fontId="1" fillId="0" borderId="32" xfId="0" applyNumberFormat="1" applyFont="1" applyBorder="1" applyAlignment="1"/>
    <xf numFmtId="3" fontId="1" fillId="0" borderId="10" xfId="0" applyNumberFormat="1" applyFont="1" applyBorder="1" applyAlignment="1"/>
    <xf numFmtId="4" fontId="1" fillId="0" borderId="0" xfId="0" applyNumberFormat="1" applyFont="1" applyAlignment="1"/>
    <xf numFmtId="3" fontId="1" fillId="0" borderId="23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0" xfId="0" applyNumberFormat="1" applyFont="1" applyBorder="1" applyAlignment="1"/>
    <xf numFmtId="3" fontId="1" fillId="0" borderId="0" xfId="0" applyNumberFormat="1" applyFont="1" applyFill="1" applyBorder="1" applyAlignment="1"/>
    <xf numFmtId="3" fontId="1" fillId="0" borderId="14" xfId="0" applyNumberFormat="1" applyFont="1" applyFill="1" applyBorder="1" applyAlignment="1"/>
    <xf numFmtId="3" fontId="1" fillId="0" borderId="14" xfId="0" applyNumberFormat="1" applyFont="1" applyBorder="1" applyAlignment="1"/>
    <xf numFmtId="3" fontId="1" fillId="0" borderId="23" xfId="0" applyNumberFormat="1" applyFont="1" applyBorder="1" applyAlignment="1"/>
    <xf numFmtId="3" fontId="1" fillId="0" borderId="13" xfId="0" applyNumberFormat="1" applyFont="1" applyFill="1" applyBorder="1" applyAlignment="1"/>
    <xf numFmtId="0" fontId="1" fillId="35" borderId="0" xfId="0" applyFont="1" applyFill="1" applyBorder="1" applyAlignment="1"/>
    <xf numFmtId="0" fontId="1" fillId="35" borderId="33" xfId="0" applyFont="1" applyFill="1" applyBorder="1" applyAlignment="1"/>
    <xf numFmtId="0" fontId="1" fillId="35" borderId="34" xfId="0" applyFont="1" applyFill="1" applyBorder="1" applyAlignment="1"/>
    <xf numFmtId="0" fontId="1" fillId="0" borderId="33" xfId="0" applyFont="1" applyBorder="1" applyAlignment="1"/>
    <xf numFmtId="0" fontId="2" fillId="0" borderId="33" xfId="0" applyFont="1" applyBorder="1" applyAlignment="1"/>
    <xf numFmtId="0" fontId="1" fillId="0" borderId="33" xfId="0" applyFont="1" applyFill="1" applyBorder="1" applyAlignment="1"/>
    <xf numFmtId="0" fontId="1" fillId="0" borderId="33" xfId="0" quotePrefix="1" applyFont="1" applyBorder="1" applyAlignment="1"/>
    <xf numFmtId="3" fontId="2" fillId="0" borderId="35" xfId="0" applyNumberFormat="1" applyFont="1" applyFill="1" applyBorder="1" applyAlignment="1"/>
    <xf numFmtId="3" fontId="1" fillId="0" borderId="34" xfId="0" applyNumberFormat="1" applyFont="1" applyBorder="1" applyAlignment="1"/>
    <xf numFmtId="3" fontId="1" fillId="0" borderId="35" xfId="0" applyNumberFormat="1" applyFont="1" applyFill="1" applyBorder="1" applyAlignment="1"/>
    <xf numFmtId="0" fontId="1" fillId="0" borderId="24" xfId="0" applyFont="1" applyBorder="1" applyAlignment="1"/>
    <xf numFmtId="166" fontId="1" fillId="0" borderId="26" xfId="0" applyNumberFormat="1" applyFont="1" applyBorder="1" applyAlignment="1"/>
    <xf numFmtId="0" fontId="1" fillId="0" borderId="26" xfId="0" applyFont="1" applyBorder="1" applyAlignment="1"/>
    <xf numFmtId="8" fontId="1" fillId="0" borderId="26" xfId="0" applyNumberFormat="1" applyFont="1" applyBorder="1" applyAlignment="1"/>
    <xf numFmtId="8" fontId="1" fillId="0" borderId="27" xfId="0" applyNumberFormat="1" applyFont="1" applyBorder="1" applyAlignment="1"/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35" borderId="24" xfId="0" applyFont="1" applyFill="1" applyBorder="1" applyAlignment="1"/>
    <xf numFmtId="0" fontId="1" fillId="35" borderId="26" xfId="0" applyFont="1" applyFill="1" applyBorder="1" applyAlignment="1"/>
    <xf numFmtId="0" fontId="1" fillId="35" borderId="27" xfId="0" applyFont="1" applyFill="1" applyBorder="1" applyAlignment="1"/>
    <xf numFmtId="0" fontId="2" fillId="35" borderId="0" xfId="0" applyFont="1" applyFill="1" applyBorder="1" applyAlignment="1">
      <alignment horizontal="center"/>
    </xf>
    <xf numFmtId="8" fontId="1" fillId="0" borderId="0" xfId="0" applyNumberFormat="1" applyFont="1" applyBorder="1" applyAlignment="1"/>
    <xf numFmtId="14" fontId="1" fillId="0" borderId="0" xfId="0" applyNumberFormat="1" applyFont="1" applyBorder="1" applyAlignment="1"/>
    <xf numFmtId="2" fontId="0" fillId="0" borderId="36" xfId="0" applyNumberFormat="1" applyBorder="1" applyAlignment="1"/>
    <xf numFmtId="2" fontId="4" fillId="0" borderId="36" xfId="0" applyNumberFormat="1" applyFont="1" applyBorder="1" applyAlignment="1"/>
    <xf numFmtId="2" fontId="7" fillId="0" borderId="0" xfId="0" applyNumberFormat="1" applyFont="1" applyAlignment="1"/>
    <xf numFmtId="0" fontId="7" fillId="0" borderId="0" xfId="0" applyFont="1" applyAlignment="1"/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4" fontId="1" fillId="0" borderId="0" xfId="0" applyNumberFormat="1" applyFont="1" applyAlignment="1"/>
    <xf numFmtId="0" fontId="3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/>
    <xf numFmtId="167" fontId="1" fillId="0" borderId="0" xfId="0" applyNumberFormat="1" applyFont="1" applyAlignment="1"/>
    <xf numFmtId="0" fontId="1" fillId="0" borderId="0" xfId="0" applyFont="1" applyFill="1" applyBorder="1" applyAlignment="1"/>
    <xf numFmtId="2" fontId="1" fillId="0" borderId="29" xfId="0" applyNumberFormat="1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2" fontId="1" fillId="0" borderId="0" xfId="0" applyNumberFormat="1" applyFont="1" applyAlignment="1"/>
    <xf numFmtId="2" fontId="1" fillId="0" borderId="34" xfId="0" applyNumberFormat="1" applyFont="1" applyBorder="1" applyAlignment="1"/>
    <xf numFmtId="2" fontId="1" fillId="0" borderId="37" xfId="0" applyNumberFormat="1" applyFont="1" applyBorder="1" applyAlignment="1"/>
    <xf numFmtId="165" fontId="1" fillId="0" borderId="28" xfId="0" applyNumberFormat="1" applyFont="1" applyBorder="1" applyAlignment="1"/>
    <xf numFmtId="14" fontId="0" fillId="0" borderId="0" xfId="0" applyNumberFormat="1" applyAlignment="1"/>
    <xf numFmtId="14" fontId="1" fillId="0" borderId="0" xfId="0" applyNumberFormat="1" applyFont="1" applyFill="1" applyBorder="1" applyAlignment="1"/>
    <xf numFmtId="2" fontId="2" fillId="18" borderId="26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 wrapText="1"/>
    </xf>
    <xf numFmtId="0" fontId="6" fillId="34" borderId="20" xfId="0" applyFont="1" applyFill="1" applyBorder="1" applyAlignment="1"/>
    <xf numFmtId="0" fontId="6" fillId="34" borderId="38" xfId="0" applyFont="1" applyFill="1" applyBorder="1" applyAlignment="1"/>
    <xf numFmtId="0" fontId="6" fillId="34" borderId="11" xfId="0" applyFont="1" applyFill="1" applyBorder="1" applyAlignment="1"/>
    <xf numFmtId="1" fontId="6" fillId="34" borderId="20" xfId="0" applyNumberFormat="1" applyFont="1" applyFill="1" applyBorder="1" applyAlignment="1"/>
    <xf numFmtId="1" fontId="6" fillId="34" borderId="38" xfId="0" applyNumberFormat="1" applyFont="1" applyFill="1" applyBorder="1" applyAlignment="1"/>
    <xf numFmtId="1" fontId="6" fillId="34" borderId="11" xfId="0" applyNumberFormat="1" applyFont="1" applyFill="1" applyBorder="1" applyAlignment="1"/>
    <xf numFmtId="0" fontId="1" fillId="33" borderId="24" xfId="0" applyFont="1" applyFill="1" applyBorder="1" applyAlignment="1"/>
    <xf numFmtId="0" fontId="1" fillId="33" borderId="26" xfId="0" applyFont="1" applyFill="1" applyBorder="1" applyAlignment="1"/>
    <xf numFmtId="2" fontId="2" fillId="18" borderId="10" xfId="0" applyNumberFormat="1" applyFont="1" applyFill="1" applyBorder="1" applyAlignment="1"/>
    <xf numFmtId="0" fontId="2" fillId="0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33" xfId="0" applyFont="1" applyBorder="1" applyAlignment="1"/>
    <xf numFmtId="0" fontId="1" fillId="0" borderId="0" xfId="0" applyFont="1" applyFill="1" applyBorder="1" applyAlignment="1">
      <alignment wrapText="1"/>
    </xf>
    <xf numFmtId="0" fontId="6" fillId="0" borderId="3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right"/>
    </xf>
    <xf numFmtId="0" fontId="6" fillId="34" borderId="38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1" fontId="6" fillId="34" borderId="20" xfId="0" applyNumberFormat="1" applyFont="1" applyFill="1" applyBorder="1" applyAlignment="1">
      <alignment horizontal="center"/>
    </xf>
    <xf numFmtId="1" fontId="6" fillId="34" borderId="38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2" fontId="2" fillId="18" borderId="10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</cellXfs>
  <cellStyles count="42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pageSetUpPr fitToPage="1"/>
  </sheetPr>
  <dimension ref="A1:AE391"/>
  <sheetViews>
    <sheetView workbookViewId="0">
      <pane ySplit="5" topLeftCell="A26" activePane="bottomLeft" state="frozen"/>
      <selection pane="bottomLeft" activeCell="T31" sqref="T31"/>
    </sheetView>
  </sheetViews>
  <sheetFormatPr defaultRowHeight="12.75" x14ac:dyDescent="0.2"/>
  <cols>
    <col min="1" max="1" width="10.85546875" bestFit="1" customWidth="1"/>
    <col min="2" max="2" width="16.42578125" style="3" bestFit="1" customWidth="1"/>
    <col min="3" max="3" width="14.42578125" style="3" bestFit="1" customWidth="1"/>
    <col min="4" max="4" width="6.28515625" style="9" bestFit="1" customWidth="1"/>
    <col min="5" max="5" width="7.7109375" style="10" customWidth="1"/>
    <col min="6" max="7" width="6.5703125" style="10" bestFit="1" customWidth="1"/>
    <col min="8" max="8" width="7.5703125" style="10" bestFit="1" customWidth="1"/>
    <col min="9" max="9" width="7.140625" style="10" bestFit="1" customWidth="1"/>
    <col min="10" max="10" width="6.5703125" style="15" bestFit="1" customWidth="1"/>
    <col min="11" max="11" width="9.7109375" style="10" bestFit="1" customWidth="1"/>
    <col min="12" max="12" width="8.140625" style="10" bestFit="1" customWidth="1"/>
    <col min="13" max="13" width="6.5703125" style="10" bestFit="1" customWidth="1"/>
    <col min="14" max="14" width="7.42578125" style="10" bestFit="1" customWidth="1"/>
    <col min="15" max="15" width="6.5703125" style="10" bestFit="1" customWidth="1"/>
    <col min="16" max="16" width="7.140625" style="10" bestFit="1" customWidth="1"/>
    <col min="17" max="17" width="7.140625" style="10" customWidth="1"/>
    <col min="18" max="18" width="8.28515625" style="10" bestFit="1" customWidth="1"/>
    <col min="19" max="19" width="6.5703125" style="10" bestFit="1" customWidth="1"/>
    <col min="20" max="20" width="8.28515625" style="10" bestFit="1" customWidth="1"/>
    <col min="22" max="22" width="22.140625" bestFit="1" customWidth="1"/>
  </cols>
  <sheetData>
    <row r="1" spans="1:31" s="59" customFormat="1" x14ac:dyDescent="0.2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31" s="59" customFormat="1" x14ac:dyDescent="0.2">
      <c r="A2" s="194" t="s">
        <v>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</row>
    <row r="3" spans="1:31" s="59" customFormat="1" x14ac:dyDescent="0.2">
      <c r="A3" s="204" t="s">
        <v>73</v>
      </c>
      <c r="B3" s="205"/>
      <c r="C3" s="205"/>
      <c r="D3" s="205"/>
      <c r="E3" s="203" t="s">
        <v>26</v>
      </c>
      <c r="F3" s="203"/>
      <c r="G3" s="203"/>
      <c r="H3" s="203" t="s">
        <v>8</v>
      </c>
      <c r="I3" s="203"/>
      <c r="J3" s="203" t="s">
        <v>51</v>
      </c>
      <c r="K3" s="203"/>
      <c r="L3" s="70" t="s">
        <v>10</v>
      </c>
      <c r="M3" s="203" t="s">
        <v>32</v>
      </c>
      <c r="N3" s="203"/>
      <c r="O3" s="203" t="s">
        <v>67</v>
      </c>
      <c r="P3" s="203"/>
      <c r="Q3" s="172"/>
      <c r="R3" s="172"/>
      <c r="S3" s="82"/>
      <c r="T3" s="83"/>
    </row>
    <row r="4" spans="1:31" s="59" customFormat="1" ht="24" customHeight="1" x14ac:dyDescent="0.2">
      <c r="A4" s="74" t="s">
        <v>1</v>
      </c>
      <c r="B4" s="75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9" t="s">
        <v>7</v>
      </c>
      <c r="H4" s="78" t="s">
        <v>65</v>
      </c>
      <c r="I4" s="78" t="s">
        <v>66</v>
      </c>
      <c r="J4" s="79" t="s">
        <v>55</v>
      </c>
      <c r="K4" s="79" t="s">
        <v>51</v>
      </c>
      <c r="L4" s="77" t="s">
        <v>10</v>
      </c>
      <c r="M4" s="173" t="s">
        <v>155</v>
      </c>
      <c r="N4" s="79" t="s">
        <v>68</v>
      </c>
      <c r="O4" s="77" t="s">
        <v>53</v>
      </c>
      <c r="P4" s="79" t="s">
        <v>52</v>
      </c>
      <c r="Q4" s="173" t="s">
        <v>101</v>
      </c>
      <c r="R4" s="173" t="s">
        <v>70</v>
      </c>
      <c r="S4" s="80" t="s">
        <v>11</v>
      </c>
      <c r="T4" s="81" t="s">
        <v>12</v>
      </c>
    </row>
    <row r="5" spans="1:31" s="59" customFormat="1" ht="15" customHeight="1" x14ac:dyDescent="0.2">
      <c r="A5" s="197" t="s">
        <v>34</v>
      </c>
      <c r="B5" s="198"/>
      <c r="C5" s="198"/>
      <c r="D5" s="199"/>
      <c r="E5" s="200">
        <v>30500</v>
      </c>
      <c r="F5" s="201"/>
      <c r="G5" s="202"/>
      <c r="H5" s="86">
        <v>21000</v>
      </c>
      <c r="I5" s="86">
        <v>5000</v>
      </c>
      <c r="J5" s="87"/>
      <c r="K5" s="86">
        <v>4000</v>
      </c>
      <c r="L5" s="86">
        <v>3000</v>
      </c>
      <c r="M5" s="86">
        <v>5000</v>
      </c>
      <c r="N5" s="86">
        <v>90000</v>
      </c>
      <c r="O5" s="86">
        <v>8000</v>
      </c>
      <c r="P5" s="86">
        <v>4000</v>
      </c>
      <c r="Q5" s="86"/>
      <c r="R5" s="86"/>
      <c r="S5" s="85"/>
      <c r="T5" s="84"/>
      <c r="U5" s="63"/>
    </row>
    <row r="6" spans="1:31" ht="15" customHeight="1" x14ac:dyDescent="0.2">
      <c r="A6" s="46"/>
      <c r="B6" s="56"/>
      <c r="C6" s="56"/>
      <c r="D6" s="30"/>
      <c r="E6" s="17"/>
      <c r="F6" s="17"/>
      <c r="G6" s="17"/>
      <c r="H6" s="17"/>
      <c r="I6" s="17"/>
      <c r="J6" s="37"/>
      <c r="K6" s="17"/>
      <c r="L6" s="17"/>
      <c r="M6" s="17"/>
      <c r="N6" s="17"/>
      <c r="O6" s="17"/>
      <c r="P6" s="17"/>
      <c r="Q6" s="17"/>
      <c r="R6" s="17"/>
      <c r="S6" s="17"/>
      <c r="T6" s="33">
        <f t="shared" ref="T6:T41" si="0">SUM(E6:S6)</f>
        <v>0</v>
      </c>
    </row>
    <row r="7" spans="1:31" ht="15" customHeight="1" x14ac:dyDescent="0.2">
      <c r="A7" s="58">
        <v>44657</v>
      </c>
      <c r="B7" s="56" t="s">
        <v>85</v>
      </c>
      <c r="C7" s="56" t="s">
        <v>86</v>
      </c>
      <c r="D7" s="30"/>
      <c r="E7" s="17">
        <v>24.8</v>
      </c>
      <c r="F7" s="17"/>
      <c r="G7" s="17"/>
      <c r="H7" s="17"/>
      <c r="I7" s="17"/>
      <c r="J7" s="37"/>
      <c r="K7" s="17"/>
      <c r="L7" s="17"/>
      <c r="M7" s="17"/>
      <c r="N7" s="17"/>
      <c r="O7" s="17"/>
      <c r="P7" s="17"/>
      <c r="Q7" s="17"/>
      <c r="R7" s="17"/>
      <c r="S7" s="17"/>
      <c r="T7" s="66">
        <f t="shared" si="0"/>
        <v>24.8</v>
      </c>
    </row>
    <row r="8" spans="1:31" ht="15" customHeight="1" x14ac:dyDescent="0.2">
      <c r="A8" s="58">
        <v>44657</v>
      </c>
      <c r="B8" s="56" t="s">
        <v>87</v>
      </c>
      <c r="C8" s="56" t="s">
        <v>42</v>
      </c>
      <c r="D8" s="30"/>
      <c r="E8" s="47"/>
      <c r="F8" s="47"/>
      <c r="G8" s="47"/>
      <c r="H8" s="47">
        <v>1892.68</v>
      </c>
      <c r="I8" s="47"/>
      <c r="J8" s="153"/>
      <c r="K8" s="47"/>
      <c r="L8" s="47"/>
      <c r="M8" s="47"/>
      <c r="N8" s="47"/>
      <c r="O8" s="47"/>
      <c r="P8" s="47"/>
      <c r="Q8" s="47"/>
      <c r="R8" s="47"/>
      <c r="S8" s="47">
        <v>378.54</v>
      </c>
      <c r="T8" s="66">
        <f t="shared" si="0"/>
        <v>2271.2200000000003</v>
      </c>
      <c r="AE8" s="10"/>
    </row>
    <row r="9" spans="1:31" ht="15" customHeight="1" x14ac:dyDescent="0.2">
      <c r="A9" s="58">
        <v>44657</v>
      </c>
      <c r="B9" s="56" t="s">
        <v>85</v>
      </c>
      <c r="C9" s="56" t="s">
        <v>88</v>
      </c>
      <c r="D9" s="30"/>
      <c r="E9" s="47">
        <v>10</v>
      </c>
      <c r="F9" s="47">
        <v>1299.3</v>
      </c>
      <c r="G9" s="47"/>
      <c r="H9" s="47"/>
      <c r="I9" s="47"/>
      <c r="J9" s="153"/>
      <c r="K9" s="154"/>
      <c r="L9" s="47"/>
      <c r="M9" s="47"/>
      <c r="N9" s="47"/>
      <c r="O9" s="47"/>
      <c r="P9" s="47"/>
      <c r="Q9" s="47"/>
      <c r="R9" s="47"/>
      <c r="S9" s="47"/>
      <c r="T9" s="66">
        <f t="shared" si="0"/>
        <v>1309.3</v>
      </c>
      <c r="U9" s="59"/>
      <c r="Y9" s="61"/>
    </row>
    <row r="10" spans="1:31" ht="15" customHeight="1" x14ac:dyDescent="0.2">
      <c r="A10" s="58">
        <v>44657</v>
      </c>
      <c r="B10" s="56" t="s">
        <v>89</v>
      </c>
      <c r="C10" s="56" t="s">
        <v>90</v>
      </c>
      <c r="D10" s="30"/>
      <c r="E10" s="47">
        <v>-50</v>
      </c>
      <c r="F10" s="47"/>
      <c r="G10" s="47"/>
      <c r="H10" s="47"/>
      <c r="I10" s="47"/>
      <c r="J10" s="153"/>
      <c r="K10" s="47"/>
      <c r="L10" s="47"/>
      <c r="M10" s="47"/>
      <c r="N10" s="47"/>
      <c r="O10" s="47"/>
      <c r="P10" s="47"/>
      <c r="Q10" s="47"/>
      <c r="R10" s="47"/>
      <c r="S10" s="47"/>
      <c r="T10" s="66">
        <f t="shared" si="0"/>
        <v>-50</v>
      </c>
      <c r="U10" s="59"/>
    </row>
    <row r="11" spans="1:31" ht="15" customHeight="1" x14ac:dyDescent="0.2">
      <c r="A11" s="58">
        <v>44664</v>
      </c>
      <c r="B11" s="56" t="s">
        <v>85</v>
      </c>
      <c r="C11" s="56" t="s">
        <v>98</v>
      </c>
      <c r="D11" s="30"/>
      <c r="E11" s="47">
        <v>18.600000000000001</v>
      </c>
      <c r="F11" s="47"/>
      <c r="G11" s="47"/>
      <c r="H11" s="47"/>
      <c r="I11" s="47"/>
      <c r="J11" s="153"/>
      <c r="K11" s="47"/>
      <c r="L11" s="47"/>
      <c r="M11" s="47">
        <v>550</v>
      </c>
      <c r="N11" s="47"/>
      <c r="O11" s="47"/>
      <c r="P11" s="47"/>
      <c r="Q11" s="47"/>
      <c r="R11" s="47"/>
      <c r="S11" s="47">
        <v>110</v>
      </c>
      <c r="T11" s="66">
        <f t="shared" si="0"/>
        <v>678.6</v>
      </c>
      <c r="U11" s="59"/>
      <c r="W11" s="10"/>
      <c r="X11" s="63"/>
    </row>
    <row r="12" spans="1:31" ht="15" customHeight="1" x14ac:dyDescent="0.2">
      <c r="A12" s="58">
        <v>44664</v>
      </c>
      <c r="B12" s="56" t="s">
        <v>52</v>
      </c>
      <c r="C12" s="56" t="s">
        <v>95</v>
      </c>
      <c r="D12" s="30"/>
      <c r="E12" s="47"/>
      <c r="F12" s="47"/>
      <c r="G12" s="47"/>
      <c r="H12" s="47"/>
      <c r="I12" s="47"/>
      <c r="J12" s="153"/>
      <c r="K12" s="47"/>
      <c r="L12" s="47"/>
      <c r="M12" s="47">
        <v>100</v>
      </c>
      <c r="N12" s="47"/>
      <c r="O12" s="47"/>
      <c r="P12" s="47">
        <v>1000</v>
      </c>
      <c r="Q12" s="47"/>
      <c r="R12" s="47"/>
      <c r="S12" s="47"/>
      <c r="T12" s="66">
        <f t="shared" si="0"/>
        <v>1100</v>
      </c>
      <c r="U12" s="59"/>
      <c r="V12" s="59"/>
      <c r="W12" s="62"/>
    </row>
    <row r="13" spans="1:31" ht="15" customHeight="1" x14ac:dyDescent="0.2">
      <c r="A13" s="58">
        <v>44664</v>
      </c>
      <c r="B13" s="185" t="s">
        <v>96</v>
      </c>
      <c r="C13" s="56" t="s">
        <v>97</v>
      </c>
      <c r="D13" s="30"/>
      <c r="E13" s="47">
        <v>95</v>
      </c>
      <c r="F13" s="47"/>
      <c r="G13" s="47"/>
      <c r="H13" s="47"/>
      <c r="I13" s="47"/>
      <c r="J13" s="153"/>
      <c r="K13" s="47"/>
      <c r="L13" s="47"/>
      <c r="M13" s="47"/>
      <c r="N13" s="47"/>
      <c r="O13" s="47"/>
      <c r="P13" s="47"/>
      <c r="Q13" s="47"/>
      <c r="R13" s="47"/>
      <c r="S13" s="47"/>
      <c r="T13" s="66">
        <f t="shared" si="0"/>
        <v>95</v>
      </c>
      <c r="U13" s="59"/>
      <c r="V13" s="59"/>
      <c r="W13" s="10"/>
      <c r="X13" s="10"/>
    </row>
    <row r="14" spans="1:31" ht="15" customHeight="1" x14ac:dyDescent="0.2">
      <c r="A14" s="58">
        <v>44670</v>
      </c>
      <c r="B14" s="56" t="s">
        <v>99</v>
      </c>
      <c r="C14" s="56" t="s">
        <v>100</v>
      </c>
      <c r="D14" s="30"/>
      <c r="E14" s="47"/>
      <c r="F14" s="47"/>
      <c r="G14" s="47"/>
      <c r="H14" s="47"/>
      <c r="I14" s="47"/>
      <c r="J14" s="153"/>
      <c r="K14" s="47"/>
      <c r="L14" s="47"/>
      <c r="M14" s="47"/>
      <c r="N14" s="47"/>
      <c r="O14" s="47"/>
      <c r="P14" s="47"/>
      <c r="Q14" s="47">
        <v>279.76</v>
      </c>
      <c r="R14" s="47"/>
      <c r="S14" s="47"/>
      <c r="T14" s="66">
        <f t="shared" si="0"/>
        <v>279.76</v>
      </c>
      <c r="U14" s="59"/>
      <c r="V14" s="59"/>
      <c r="W14" s="10"/>
      <c r="X14" s="10"/>
    </row>
    <row r="15" spans="1:31" ht="15" customHeight="1" x14ac:dyDescent="0.2">
      <c r="A15" s="58">
        <v>44670</v>
      </c>
      <c r="B15" s="56" t="s">
        <v>102</v>
      </c>
      <c r="C15" s="56" t="s">
        <v>103</v>
      </c>
      <c r="D15" s="30"/>
      <c r="E15" s="47">
        <v>95</v>
      </c>
      <c r="F15" s="47"/>
      <c r="G15" s="47"/>
      <c r="H15" s="47"/>
      <c r="I15" s="47"/>
      <c r="J15" s="153"/>
      <c r="K15" s="47"/>
      <c r="L15" s="47"/>
      <c r="M15" s="47"/>
      <c r="N15" s="47"/>
      <c r="O15" s="47"/>
      <c r="P15" s="47"/>
      <c r="Q15" s="47"/>
      <c r="R15" s="47"/>
      <c r="S15" s="47"/>
      <c r="T15" s="66">
        <f t="shared" si="0"/>
        <v>95</v>
      </c>
      <c r="U15" s="59"/>
      <c r="W15" s="62"/>
      <c r="X15" s="10"/>
    </row>
    <row r="16" spans="1:31" ht="15" customHeight="1" x14ac:dyDescent="0.2">
      <c r="A16" s="58">
        <v>44686</v>
      </c>
      <c r="B16" s="56" t="s">
        <v>85</v>
      </c>
      <c r="C16" s="56" t="s">
        <v>86</v>
      </c>
      <c r="D16" s="30"/>
      <c r="E16" s="47">
        <v>32.619999999999997</v>
      </c>
      <c r="F16" s="47"/>
      <c r="G16" s="47"/>
      <c r="H16" s="47"/>
      <c r="I16" s="47"/>
      <c r="J16" s="153"/>
      <c r="K16" s="47"/>
      <c r="L16" s="47"/>
      <c r="M16" s="47"/>
      <c r="N16" s="47"/>
      <c r="O16" s="47"/>
      <c r="P16" s="47"/>
      <c r="Q16" s="47"/>
      <c r="R16" s="47"/>
      <c r="S16" s="47">
        <v>1.0900000000000001</v>
      </c>
      <c r="T16" s="66">
        <f t="shared" si="0"/>
        <v>33.71</v>
      </c>
      <c r="U16" s="59"/>
      <c r="V16" s="60"/>
      <c r="W16" s="62"/>
    </row>
    <row r="17" spans="1:25" ht="15" customHeight="1" x14ac:dyDescent="0.2">
      <c r="A17" s="58">
        <v>44686</v>
      </c>
      <c r="B17" s="56" t="s">
        <v>87</v>
      </c>
      <c r="C17" s="56" t="s">
        <v>42</v>
      </c>
      <c r="D17" s="30"/>
      <c r="E17" s="47"/>
      <c r="F17" s="47"/>
      <c r="G17" s="47"/>
      <c r="H17" s="47">
        <v>1892.68</v>
      </c>
      <c r="I17" s="47"/>
      <c r="J17" s="153"/>
      <c r="K17" s="47"/>
      <c r="L17" s="47"/>
      <c r="M17" s="47"/>
      <c r="N17" s="47"/>
      <c r="O17" s="47"/>
      <c r="P17" s="47"/>
      <c r="Q17" s="47"/>
      <c r="R17" s="47"/>
      <c r="S17" s="47">
        <v>378.54</v>
      </c>
      <c r="T17" s="66">
        <f t="shared" si="0"/>
        <v>2271.2200000000003</v>
      </c>
      <c r="U17" s="59"/>
      <c r="V17" s="60"/>
      <c r="W17" s="10"/>
      <c r="X17" s="10"/>
    </row>
    <row r="18" spans="1:25" ht="15" customHeight="1" x14ac:dyDescent="0.2">
      <c r="A18" s="58">
        <v>44686</v>
      </c>
      <c r="B18" s="56" t="s">
        <v>85</v>
      </c>
      <c r="C18" s="56" t="s">
        <v>88</v>
      </c>
      <c r="D18" s="30"/>
      <c r="E18" s="47">
        <v>10</v>
      </c>
      <c r="F18" s="47">
        <v>1299.0999999999999</v>
      </c>
      <c r="G18" s="47"/>
      <c r="H18" s="47"/>
      <c r="I18" s="47"/>
      <c r="J18" s="153"/>
      <c r="K18" s="47"/>
      <c r="L18" s="47"/>
      <c r="M18" s="47"/>
      <c r="N18" s="47"/>
      <c r="O18" s="47"/>
      <c r="P18" s="47"/>
      <c r="Q18" s="47"/>
      <c r="R18" s="47"/>
      <c r="S18" s="47"/>
      <c r="T18" s="66">
        <f t="shared" si="0"/>
        <v>1309.0999999999999</v>
      </c>
      <c r="U18" s="59"/>
      <c r="V18" s="60"/>
      <c r="W18" s="10"/>
    </row>
    <row r="19" spans="1:25" ht="15" customHeight="1" x14ac:dyDescent="0.2">
      <c r="A19" s="58">
        <v>44698</v>
      </c>
      <c r="B19" s="56" t="s">
        <v>85</v>
      </c>
      <c r="C19" s="56" t="s">
        <v>86</v>
      </c>
      <c r="D19" s="30"/>
      <c r="E19" s="47">
        <v>59.78</v>
      </c>
      <c r="F19" s="47"/>
      <c r="G19" s="47"/>
      <c r="H19" s="47"/>
      <c r="I19" s="47"/>
      <c r="J19" s="153"/>
      <c r="K19" s="47"/>
      <c r="L19" s="47"/>
      <c r="M19" s="47"/>
      <c r="N19" s="47"/>
      <c r="O19" s="47"/>
      <c r="P19" s="47"/>
      <c r="Q19" s="47"/>
      <c r="R19" s="47"/>
      <c r="S19" s="47"/>
      <c r="T19" s="66">
        <f t="shared" si="0"/>
        <v>59.78</v>
      </c>
      <c r="U19" s="59"/>
      <c r="V19" s="60"/>
      <c r="W19" s="10"/>
    </row>
    <row r="20" spans="1:25" ht="15" customHeight="1" x14ac:dyDescent="0.2">
      <c r="A20" s="58">
        <v>44698</v>
      </c>
      <c r="B20" s="56" t="s">
        <v>115</v>
      </c>
      <c r="C20" s="56" t="s">
        <v>116</v>
      </c>
      <c r="D20" s="30"/>
      <c r="E20" s="47"/>
      <c r="F20" s="47"/>
      <c r="G20" s="47"/>
      <c r="H20" s="47"/>
      <c r="I20" s="47"/>
      <c r="J20" s="153"/>
      <c r="K20" s="47"/>
      <c r="L20" s="47"/>
      <c r="M20" s="47">
        <v>787.5</v>
      </c>
      <c r="N20" s="47"/>
      <c r="O20" s="47"/>
      <c r="P20" s="47"/>
      <c r="Q20" s="47"/>
      <c r="R20" s="47"/>
      <c r="S20" s="47">
        <v>157.5</v>
      </c>
      <c r="T20" s="66">
        <f t="shared" si="0"/>
        <v>945</v>
      </c>
      <c r="U20" s="59"/>
      <c r="V20" s="60"/>
      <c r="W20" s="10"/>
    </row>
    <row r="21" spans="1:25" ht="15" customHeight="1" x14ac:dyDescent="0.2">
      <c r="A21" s="58">
        <v>44698</v>
      </c>
      <c r="B21" s="56" t="s">
        <v>117</v>
      </c>
      <c r="C21" s="56" t="s">
        <v>97</v>
      </c>
      <c r="D21" s="30"/>
      <c r="E21" s="47">
        <v>175.5</v>
      </c>
      <c r="F21" s="47"/>
      <c r="G21" s="47"/>
      <c r="H21" s="47"/>
      <c r="I21" s="47"/>
      <c r="J21" s="153"/>
      <c r="K21" s="47"/>
      <c r="L21" s="47"/>
      <c r="M21" s="47"/>
      <c r="N21" s="47"/>
      <c r="O21" s="47"/>
      <c r="P21" s="47"/>
      <c r="Q21" s="47"/>
      <c r="R21" s="47"/>
      <c r="S21" s="47"/>
      <c r="T21" s="66">
        <f t="shared" si="0"/>
        <v>175.5</v>
      </c>
      <c r="U21" s="59"/>
      <c r="V21" s="60"/>
      <c r="W21" s="10"/>
      <c r="X21" s="10"/>
    </row>
    <row r="22" spans="1:25" ht="15" customHeight="1" x14ac:dyDescent="0.2">
      <c r="A22" s="58">
        <v>44718</v>
      </c>
      <c r="B22" s="56" t="s">
        <v>85</v>
      </c>
      <c r="C22" s="56" t="s">
        <v>86</v>
      </c>
      <c r="D22" s="30"/>
      <c r="E22" s="47">
        <v>39.81</v>
      </c>
      <c r="F22" s="47"/>
      <c r="G22" s="47"/>
      <c r="H22" s="47"/>
      <c r="I22" s="47"/>
      <c r="J22" s="153"/>
      <c r="K22" s="47"/>
      <c r="L22" s="47"/>
      <c r="M22" s="47"/>
      <c r="N22" s="47"/>
      <c r="O22" s="47"/>
      <c r="P22" s="47"/>
      <c r="Q22" s="47"/>
      <c r="R22" s="47"/>
      <c r="S22" s="47">
        <v>1.0900000000000001</v>
      </c>
      <c r="T22" s="66">
        <f t="shared" si="0"/>
        <v>40.900000000000006</v>
      </c>
      <c r="U22" s="59"/>
      <c r="V22" s="59"/>
      <c r="W22" s="10"/>
      <c r="X22" s="10"/>
    </row>
    <row r="23" spans="1:25" ht="15" customHeight="1" x14ac:dyDescent="0.2">
      <c r="A23" s="58">
        <v>44718</v>
      </c>
      <c r="B23" s="56" t="s">
        <v>87</v>
      </c>
      <c r="C23" s="56" t="s">
        <v>42</v>
      </c>
      <c r="D23" s="30"/>
      <c r="E23" s="47"/>
      <c r="F23" s="47"/>
      <c r="G23" s="47"/>
      <c r="H23" s="47">
        <v>1892.68</v>
      </c>
      <c r="I23" s="47"/>
      <c r="J23" s="153"/>
      <c r="K23" s="47"/>
      <c r="L23" s="47"/>
      <c r="M23" s="47"/>
      <c r="N23" s="47"/>
      <c r="O23" s="47"/>
      <c r="P23" s="47"/>
      <c r="Q23" s="47"/>
      <c r="R23" s="47"/>
      <c r="S23" s="47">
        <v>378.54</v>
      </c>
      <c r="T23" s="66">
        <f t="shared" si="0"/>
        <v>2271.2200000000003</v>
      </c>
      <c r="U23" s="59"/>
      <c r="W23" s="62"/>
      <c r="X23" s="10"/>
      <c r="Y23" s="63"/>
    </row>
    <row r="24" spans="1:25" ht="15" customHeight="1" x14ac:dyDescent="0.2">
      <c r="A24" s="58">
        <v>44718</v>
      </c>
      <c r="B24" s="56" t="s">
        <v>85</v>
      </c>
      <c r="C24" s="56" t="s">
        <v>88</v>
      </c>
      <c r="D24" s="30"/>
      <c r="E24" s="47">
        <v>10</v>
      </c>
      <c r="F24" s="47">
        <v>1299.3</v>
      </c>
      <c r="G24" s="47"/>
      <c r="H24" s="47"/>
      <c r="I24" s="47"/>
      <c r="J24" s="153"/>
      <c r="K24" s="47"/>
      <c r="L24" s="47"/>
      <c r="M24" s="47"/>
      <c r="N24" s="47"/>
      <c r="O24" s="47"/>
      <c r="P24" s="47"/>
      <c r="Q24" s="47"/>
      <c r="R24" s="47"/>
      <c r="S24" s="47"/>
      <c r="T24" s="66">
        <f t="shared" si="0"/>
        <v>1309.3</v>
      </c>
      <c r="U24" s="59"/>
    </row>
    <row r="25" spans="1:25" ht="15" customHeight="1" x14ac:dyDescent="0.2">
      <c r="A25" s="58">
        <v>44718</v>
      </c>
      <c r="B25" s="56" t="s">
        <v>128</v>
      </c>
      <c r="C25" s="56" t="s">
        <v>129</v>
      </c>
      <c r="D25" s="30"/>
      <c r="E25" s="47"/>
      <c r="F25" s="47">
        <v>829.91</v>
      </c>
      <c r="G25" s="47"/>
      <c r="H25" s="47"/>
      <c r="I25" s="47"/>
      <c r="J25" s="153"/>
      <c r="K25" s="47"/>
      <c r="L25" s="47"/>
      <c r="M25" s="47"/>
      <c r="N25" s="47"/>
      <c r="O25" s="47"/>
      <c r="P25" s="47"/>
      <c r="Q25" s="47"/>
      <c r="R25" s="47"/>
      <c r="S25" s="47"/>
      <c r="T25" s="66">
        <f t="shared" si="0"/>
        <v>829.91</v>
      </c>
      <c r="U25" s="59"/>
    </row>
    <row r="26" spans="1:25" ht="15" customHeight="1" x14ac:dyDescent="0.2">
      <c r="A26" s="58">
        <v>44718</v>
      </c>
      <c r="B26" s="56" t="s">
        <v>130</v>
      </c>
      <c r="C26" s="56" t="s">
        <v>131</v>
      </c>
      <c r="D26" s="30"/>
      <c r="E26" s="47"/>
      <c r="F26" s="47"/>
      <c r="G26" s="47"/>
      <c r="H26" s="47"/>
      <c r="I26" s="47"/>
      <c r="J26" s="153"/>
      <c r="K26" s="47"/>
      <c r="L26" s="47"/>
      <c r="M26" s="47">
        <v>100</v>
      </c>
      <c r="N26" s="47"/>
      <c r="O26" s="47"/>
      <c r="P26" s="47"/>
      <c r="Q26" s="47"/>
      <c r="R26" s="47"/>
      <c r="S26" s="47"/>
      <c r="T26" s="66">
        <f t="shared" si="0"/>
        <v>100</v>
      </c>
      <c r="U26" s="59"/>
    </row>
    <row r="27" spans="1:25" ht="15" customHeight="1" x14ac:dyDescent="0.2">
      <c r="A27" s="58">
        <v>44718</v>
      </c>
      <c r="B27" s="56" t="s">
        <v>132</v>
      </c>
      <c r="C27" s="56" t="s">
        <v>133</v>
      </c>
      <c r="D27" s="30"/>
      <c r="E27" s="47">
        <v>470</v>
      </c>
      <c r="F27" s="47"/>
      <c r="G27" s="47"/>
      <c r="H27" s="47"/>
      <c r="I27" s="47"/>
      <c r="J27" s="153"/>
      <c r="K27" s="47"/>
      <c r="L27" s="47"/>
      <c r="M27" s="47"/>
      <c r="N27" s="47"/>
      <c r="O27" s="47"/>
      <c r="P27" s="47"/>
      <c r="Q27" s="47"/>
      <c r="R27" s="47"/>
      <c r="S27" s="47"/>
      <c r="T27" s="66">
        <f t="shared" si="0"/>
        <v>470</v>
      </c>
      <c r="U27" s="59"/>
    </row>
    <row r="28" spans="1:25" ht="15" customHeight="1" x14ac:dyDescent="0.2">
      <c r="A28" s="58">
        <v>44718</v>
      </c>
      <c r="B28" s="56" t="s">
        <v>134</v>
      </c>
      <c r="C28" s="56" t="s">
        <v>135</v>
      </c>
      <c r="D28" s="30"/>
      <c r="E28" s="47">
        <v>1666.98</v>
      </c>
      <c r="F28" s="47"/>
      <c r="G28" s="47"/>
      <c r="H28" s="47"/>
      <c r="I28" s="47"/>
      <c r="J28" s="153"/>
      <c r="K28" s="47"/>
      <c r="L28" s="47"/>
      <c r="M28" s="47"/>
      <c r="N28" s="47"/>
      <c r="O28" s="47"/>
      <c r="P28" s="47"/>
      <c r="Q28" s="47"/>
      <c r="R28" s="47"/>
      <c r="S28" s="47">
        <v>333.4</v>
      </c>
      <c r="T28" s="66">
        <f t="shared" si="0"/>
        <v>2000.38</v>
      </c>
      <c r="U28" s="59"/>
    </row>
    <row r="29" spans="1:25" s="104" customFormat="1" ht="11.25" x14ac:dyDescent="0.2">
      <c r="A29" s="157">
        <v>44718</v>
      </c>
      <c r="B29" s="186" t="s">
        <v>136</v>
      </c>
      <c r="C29" s="186" t="s">
        <v>137</v>
      </c>
      <c r="D29" s="159"/>
      <c r="E29" s="166"/>
      <c r="F29" s="166"/>
      <c r="G29" s="166"/>
      <c r="H29" s="166"/>
      <c r="I29" s="166"/>
      <c r="J29" s="187"/>
      <c r="K29" s="166"/>
      <c r="L29" s="166"/>
      <c r="M29" s="166"/>
      <c r="N29" s="166">
        <v>6000</v>
      </c>
      <c r="O29" s="166"/>
      <c r="P29" s="166"/>
      <c r="Q29" s="166"/>
      <c r="R29" s="166"/>
      <c r="S29" s="166"/>
      <c r="T29" s="66">
        <f t="shared" si="0"/>
        <v>6000</v>
      </c>
    </row>
    <row r="30" spans="1:25" s="104" customFormat="1" ht="11.25" x14ac:dyDescent="0.2">
      <c r="A30" s="157">
        <v>44718</v>
      </c>
      <c r="B30" s="186" t="s">
        <v>138</v>
      </c>
      <c r="C30" s="186" t="s">
        <v>139</v>
      </c>
      <c r="D30" s="159"/>
      <c r="E30" s="166"/>
      <c r="F30" s="166"/>
      <c r="G30" s="166">
        <v>903.31</v>
      </c>
      <c r="H30" s="166"/>
      <c r="I30" s="166"/>
      <c r="J30" s="187"/>
      <c r="K30" s="166"/>
      <c r="L30" s="166"/>
      <c r="M30" s="166"/>
      <c r="N30" s="166"/>
      <c r="O30" s="166"/>
      <c r="P30" s="166"/>
      <c r="Q30" s="166"/>
      <c r="R30" s="166"/>
      <c r="S30" s="166"/>
      <c r="T30" s="66">
        <f t="shared" si="0"/>
        <v>903.31</v>
      </c>
    </row>
    <row r="31" spans="1:25" s="104" customFormat="1" ht="11.25" x14ac:dyDescent="0.2">
      <c r="A31" s="157">
        <v>44734</v>
      </c>
      <c r="B31" s="186" t="s">
        <v>85</v>
      </c>
      <c r="C31" s="186" t="s">
        <v>86</v>
      </c>
      <c r="D31" s="159"/>
      <c r="E31" s="166">
        <v>31.27</v>
      </c>
      <c r="F31" s="166"/>
      <c r="G31" s="166"/>
      <c r="H31" s="166"/>
      <c r="I31" s="166"/>
      <c r="J31" s="187"/>
      <c r="K31" s="166"/>
      <c r="L31" s="166"/>
      <c r="M31" s="166"/>
      <c r="N31" s="166"/>
      <c r="O31" s="166"/>
      <c r="P31" s="166"/>
      <c r="Q31" s="166"/>
      <c r="R31" s="166"/>
      <c r="S31" s="166">
        <v>1.0900000000000001</v>
      </c>
      <c r="T31" s="66">
        <f t="shared" si="0"/>
        <v>32.36</v>
      </c>
    </row>
    <row r="32" spans="1:25" s="104" customFormat="1" ht="11.25" x14ac:dyDescent="0.2">
      <c r="A32" s="157">
        <v>44734</v>
      </c>
      <c r="B32" s="186" t="s">
        <v>130</v>
      </c>
      <c r="C32" s="186" t="s">
        <v>140</v>
      </c>
      <c r="D32" s="159"/>
      <c r="E32" s="166"/>
      <c r="F32" s="166"/>
      <c r="G32" s="166"/>
      <c r="H32" s="166"/>
      <c r="I32" s="166"/>
      <c r="J32" s="187"/>
      <c r="K32" s="166"/>
      <c r="L32" s="166"/>
      <c r="M32" s="166">
        <v>100</v>
      </c>
      <c r="N32" s="166"/>
      <c r="O32" s="166"/>
      <c r="P32" s="166"/>
      <c r="Q32" s="166"/>
      <c r="R32" s="166"/>
      <c r="S32" s="166"/>
      <c r="T32" s="66">
        <f t="shared" si="0"/>
        <v>100</v>
      </c>
    </row>
    <row r="33" spans="1:21" s="104" customFormat="1" ht="11.25" x14ac:dyDescent="0.2">
      <c r="A33" s="157">
        <v>44734</v>
      </c>
      <c r="B33" s="186" t="s">
        <v>141</v>
      </c>
      <c r="C33" s="186" t="s">
        <v>142</v>
      </c>
      <c r="D33" s="159"/>
      <c r="E33" s="166"/>
      <c r="F33" s="166"/>
      <c r="G33" s="166">
        <v>342.55</v>
      </c>
      <c r="H33" s="166"/>
      <c r="I33" s="166"/>
      <c r="J33" s="187"/>
      <c r="K33" s="166"/>
      <c r="L33" s="166"/>
      <c r="M33" s="166"/>
      <c r="N33" s="166"/>
      <c r="O33" s="166"/>
      <c r="P33" s="166"/>
      <c r="Q33" s="166"/>
      <c r="R33" s="166"/>
      <c r="S33" s="166"/>
      <c r="T33" s="66">
        <f t="shared" si="0"/>
        <v>342.55</v>
      </c>
    </row>
    <row r="34" spans="1:21" s="104" customFormat="1" ht="11.25" x14ac:dyDescent="0.2">
      <c r="A34" s="157">
        <v>44734</v>
      </c>
      <c r="B34" s="186" t="s">
        <v>138</v>
      </c>
      <c r="C34" s="186" t="s">
        <v>143</v>
      </c>
      <c r="D34" s="159"/>
      <c r="E34" s="166"/>
      <c r="F34" s="166"/>
      <c r="G34" s="166">
        <v>55.81</v>
      </c>
      <c r="H34" s="166"/>
      <c r="I34" s="166"/>
      <c r="J34" s="187"/>
      <c r="K34" s="166"/>
      <c r="L34" s="166"/>
      <c r="M34" s="166"/>
      <c r="N34" s="166"/>
      <c r="O34" s="166"/>
      <c r="P34" s="166"/>
      <c r="Q34" s="166"/>
      <c r="R34" s="166"/>
      <c r="S34" s="166"/>
      <c r="T34" s="66">
        <f t="shared" si="0"/>
        <v>55.81</v>
      </c>
    </row>
    <row r="35" spans="1:21" s="104" customFormat="1" ht="11.25" x14ac:dyDescent="0.2">
      <c r="A35" s="157">
        <v>44734</v>
      </c>
      <c r="B35" s="186" t="s">
        <v>144</v>
      </c>
      <c r="C35" s="186" t="s">
        <v>145</v>
      </c>
      <c r="D35" s="159"/>
      <c r="E35" s="166">
        <v>58.16</v>
      </c>
      <c r="F35" s="166"/>
      <c r="G35" s="166"/>
      <c r="H35" s="166"/>
      <c r="I35" s="166"/>
      <c r="J35" s="187"/>
      <c r="K35" s="166"/>
      <c r="L35" s="166"/>
      <c r="M35" s="166"/>
      <c r="N35" s="166"/>
      <c r="O35" s="166"/>
      <c r="P35" s="166"/>
      <c r="Q35" s="166"/>
      <c r="R35" s="166"/>
      <c r="S35" s="166">
        <v>11.63</v>
      </c>
      <c r="T35" s="66">
        <f t="shared" si="0"/>
        <v>69.789999999999992</v>
      </c>
    </row>
    <row r="36" spans="1:21" s="104" customFormat="1" ht="22.5" x14ac:dyDescent="0.2">
      <c r="A36" s="157">
        <v>44734</v>
      </c>
      <c r="B36" s="186" t="s">
        <v>146</v>
      </c>
      <c r="C36" s="186" t="s">
        <v>147</v>
      </c>
      <c r="D36" s="159"/>
      <c r="E36" s="166"/>
      <c r="F36" s="166"/>
      <c r="G36" s="166"/>
      <c r="H36" s="166"/>
      <c r="I36" s="166"/>
      <c r="J36" s="187"/>
      <c r="K36" s="166">
        <v>120</v>
      </c>
      <c r="L36" s="166"/>
      <c r="M36" s="166"/>
      <c r="N36" s="166"/>
      <c r="O36" s="166"/>
      <c r="P36" s="166"/>
      <c r="Q36" s="166"/>
      <c r="R36" s="166"/>
      <c r="S36" s="166"/>
      <c r="T36" s="66">
        <f t="shared" si="0"/>
        <v>120</v>
      </c>
    </row>
    <row r="37" spans="1:21" s="104" customFormat="1" ht="11.25" x14ac:dyDescent="0.2">
      <c r="A37" s="157">
        <v>44734</v>
      </c>
      <c r="B37" s="186" t="s">
        <v>148</v>
      </c>
      <c r="C37" s="186" t="s">
        <v>149</v>
      </c>
      <c r="D37" s="159"/>
      <c r="E37" s="166">
        <v>7.6</v>
      </c>
      <c r="F37" s="166"/>
      <c r="G37" s="166"/>
      <c r="H37" s="166"/>
      <c r="I37" s="166"/>
      <c r="J37" s="187"/>
      <c r="K37" s="166"/>
      <c r="L37" s="166"/>
      <c r="M37" s="166"/>
      <c r="N37" s="166"/>
      <c r="O37" s="166"/>
      <c r="P37" s="166"/>
      <c r="Q37" s="166"/>
      <c r="R37" s="166"/>
      <c r="S37" s="166"/>
      <c r="T37" s="66">
        <f t="shared" si="0"/>
        <v>7.6</v>
      </c>
    </row>
    <row r="38" spans="1:21" s="104" customFormat="1" ht="15" customHeight="1" x14ac:dyDescent="0.2">
      <c r="A38" s="58">
        <v>44734</v>
      </c>
      <c r="B38" s="56" t="s">
        <v>150</v>
      </c>
      <c r="C38" s="56" t="s">
        <v>151</v>
      </c>
      <c r="D38" s="64"/>
      <c r="E38" s="47"/>
      <c r="F38" s="47"/>
      <c r="G38" s="47"/>
      <c r="H38" s="47"/>
      <c r="I38" s="47"/>
      <c r="J38" s="153"/>
      <c r="K38" s="47"/>
      <c r="L38" s="47"/>
      <c r="M38" s="47">
        <v>180</v>
      </c>
      <c r="N38" s="47"/>
      <c r="O38" s="47"/>
      <c r="P38" s="47"/>
      <c r="Q38" s="47"/>
      <c r="R38" s="47"/>
      <c r="S38" s="47">
        <v>36</v>
      </c>
      <c r="T38" s="66">
        <f t="shared" si="0"/>
        <v>216</v>
      </c>
    </row>
    <row r="39" spans="1:21" s="104" customFormat="1" ht="15" customHeight="1" x14ac:dyDescent="0.2">
      <c r="A39" s="58">
        <v>44729</v>
      </c>
      <c r="B39" s="56" t="s">
        <v>52</v>
      </c>
      <c r="C39" s="56" t="s">
        <v>152</v>
      </c>
      <c r="D39" s="64"/>
      <c r="E39" s="47"/>
      <c r="F39" s="47"/>
      <c r="G39" s="47"/>
      <c r="H39" s="47"/>
      <c r="I39" s="47"/>
      <c r="J39" s="153"/>
      <c r="K39" s="47"/>
      <c r="L39" s="47"/>
      <c r="M39" s="47">
        <v>-100</v>
      </c>
      <c r="N39" s="47"/>
      <c r="O39" s="47"/>
      <c r="P39" s="47"/>
      <c r="Q39" s="47"/>
      <c r="R39" s="47"/>
      <c r="S39" s="47"/>
      <c r="T39" s="66">
        <f t="shared" si="0"/>
        <v>-100</v>
      </c>
    </row>
    <row r="40" spans="1:21" s="104" customFormat="1" ht="15" customHeight="1" x14ac:dyDescent="0.2">
      <c r="A40" s="58"/>
      <c r="B40" s="56"/>
      <c r="C40" s="56"/>
      <c r="D40" s="64"/>
      <c r="E40" s="47"/>
      <c r="F40" s="47"/>
      <c r="G40" s="47"/>
      <c r="H40" s="47"/>
      <c r="I40" s="47"/>
      <c r="J40" s="153"/>
      <c r="K40" s="47"/>
      <c r="L40" s="47"/>
      <c r="M40" s="47"/>
      <c r="N40" s="47"/>
      <c r="O40" s="47"/>
      <c r="P40" s="47"/>
      <c r="Q40" s="47"/>
      <c r="R40" s="47"/>
      <c r="S40" s="47"/>
      <c r="T40" s="66">
        <f t="shared" si="0"/>
        <v>0</v>
      </c>
    </row>
    <row r="41" spans="1:21" s="104" customFormat="1" ht="15" customHeight="1" x14ac:dyDescent="0.2">
      <c r="A41" s="58"/>
      <c r="B41" s="56"/>
      <c r="C41" s="56"/>
      <c r="D41" s="64"/>
      <c r="E41" s="47"/>
      <c r="F41" s="47"/>
      <c r="G41" s="47"/>
      <c r="H41" s="47"/>
      <c r="I41" s="47"/>
      <c r="J41" s="153"/>
      <c r="K41" s="47"/>
      <c r="L41" s="47"/>
      <c r="M41" s="47"/>
      <c r="N41" s="47"/>
      <c r="O41" s="47"/>
      <c r="P41" s="47"/>
      <c r="Q41" s="47"/>
      <c r="R41" s="47"/>
      <c r="S41" s="47"/>
      <c r="T41" s="66">
        <f t="shared" si="0"/>
        <v>0</v>
      </c>
    </row>
    <row r="42" spans="1:21" s="104" customFormat="1" ht="15" customHeight="1" x14ac:dyDescent="0.2">
      <c r="A42" s="58"/>
      <c r="B42" s="56"/>
      <c r="C42" s="56"/>
      <c r="D42" s="64"/>
      <c r="E42" s="47"/>
      <c r="F42" s="47"/>
      <c r="G42" s="47"/>
      <c r="H42" s="47"/>
      <c r="I42" s="47"/>
      <c r="J42" s="153"/>
      <c r="K42" s="47"/>
      <c r="L42" s="47"/>
      <c r="M42" s="47"/>
      <c r="N42" s="47"/>
      <c r="O42" s="47"/>
      <c r="P42" s="47"/>
      <c r="Q42" s="47"/>
      <c r="R42" s="47"/>
      <c r="S42" s="47"/>
      <c r="T42" s="66"/>
    </row>
    <row r="43" spans="1:21" s="104" customFormat="1" ht="15" customHeight="1" x14ac:dyDescent="0.2">
      <c r="A43" s="58"/>
      <c r="B43" s="56"/>
      <c r="C43" s="56"/>
      <c r="D43" s="64"/>
      <c r="E43" s="47"/>
      <c r="F43" s="47"/>
      <c r="G43" s="47"/>
      <c r="H43" s="47"/>
      <c r="I43" s="47"/>
      <c r="J43" s="153"/>
      <c r="K43" s="47"/>
      <c r="L43" s="47"/>
      <c r="M43" s="47"/>
      <c r="N43" s="47"/>
      <c r="O43" s="47"/>
      <c r="P43" s="47"/>
      <c r="Q43" s="47"/>
      <c r="R43" s="47"/>
      <c r="S43" s="47"/>
      <c r="T43" s="66"/>
    </row>
    <row r="44" spans="1:21" ht="15" customHeight="1" x14ac:dyDescent="0.2">
      <c r="A44" s="144"/>
      <c r="B44" s="29"/>
      <c r="C44" s="29"/>
      <c r="D44" s="30"/>
      <c r="E44" s="47"/>
      <c r="F44" s="47"/>
      <c r="G44" s="47"/>
      <c r="H44" s="47"/>
      <c r="I44" s="47"/>
      <c r="J44" s="153"/>
      <c r="K44" s="47"/>
      <c r="L44" s="47"/>
      <c r="M44" s="47"/>
      <c r="N44" s="47"/>
      <c r="O44" s="47"/>
      <c r="P44" s="47"/>
      <c r="Q44" s="47"/>
      <c r="R44" s="47"/>
      <c r="S44" s="47"/>
      <c r="T44" s="66"/>
      <c r="U44" s="1"/>
    </row>
    <row r="45" spans="1:21" ht="15" customHeight="1" x14ac:dyDescent="0.2">
      <c r="A45" s="144"/>
      <c r="B45" s="29"/>
      <c r="C45" s="56"/>
      <c r="D45" s="30"/>
      <c r="E45" s="17"/>
      <c r="F45" s="17"/>
      <c r="G45" s="17"/>
      <c r="H45" s="17"/>
      <c r="I45" s="17"/>
      <c r="J45" s="37"/>
      <c r="K45" s="17"/>
      <c r="L45" s="17"/>
      <c r="M45" s="17"/>
      <c r="N45" s="17"/>
      <c r="O45" s="17"/>
      <c r="P45" s="17"/>
      <c r="Q45" s="17"/>
      <c r="R45" s="17"/>
      <c r="S45" s="17"/>
      <c r="T45" s="66"/>
      <c r="U45" s="10"/>
    </row>
    <row r="46" spans="1:21" ht="15" customHeight="1" x14ac:dyDescent="0.2">
      <c r="A46" s="144"/>
      <c r="B46" s="29"/>
      <c r="C46" s="56"/>
      <c r="D46" s="30"/>
      <c r="E46" s="17"/>
      <c r="F46" s="17"/>
      <c r="G46" s="17"/>
      <c r="H46" s="17"/>
      <c r="I46" s="17"/>
      <c r="J46" s="37"/>
      <c r="K46" s="17"/>
      <c r="L46" s="17"/>
      <c r="M46" s="17"/>
      <c r="N46" s="17"/>
      <c r="O46" s="17"/>
      <c r="P46" s="17"/>
      <c r="Q46" s="17"/>
      <c r="R46" s="17"/>
      <c r="S46" s="17"/>
      <c r="T46" s="66"/>
      <c r="U46" s="10"/>
    </row>
    <row r="47" spans="1:21" ht="15" customHeight="1" x14ac:dyDescent="0.2">
      <c r="A47" s="144"/>
      <c r="B47" s="29"/>
      <c r="C47" s="56"/>
      <c r="D47" s="30"/>
      <c r="E47" s="17"/>
      <c r="F47" s="17"/>
      <c r="G47" s="17"/>
      <c r="H47" s="17"/>
      <c r="I47" s="17"/>
      <c r="J47" s="37"/>
      <c r="K47" s="17"/>
      <c r="L47" s="17"/>
      <c r="M47" s="17"/>
      <c r="N47" s="17"/>
      <c r="O47" s="17"/>
      <c r="P47" s="17"/>
      <c r="Q47" s="17"/>
      <c r="R47" s="17"/>
      <c r="S47" s="17"/>
      <c r="T47" s="66"/>
      <c r="U47" s="10"/>
    </row>
    <row r="48" spans="1:21" ht="15" customHeight="1" x14ac:dyDescent="0.2">
      <c r="A48" s="144"/>
      <c r="B48" s="29"/>
      <c r="C48" s="56"/>
      <c r="D48" s="30"/>
      <c r="E48" s="17"/>
      <c r="F48" s="17"/>
      <c r="G48" s="17"/>
      <c r="H48" s="17"/>
      <c r="I48" s="17"/>
      <c r="J48" s="37"/>
      <c r="K48" s="17"/>
      <c r="L48" s="17"/>
      <c r="M48" s="17"/>
      <c r="N48" s="17"/>
      <c r="O48" s="17"/>
      <c r="P48" s="17"/>
      <c r="Q48" s="17"/>
      <c r="R48" s="17"/>
      <c r="S48" s="17"/>
      <c r="T48" s="66"/>
      <c r="U48" s="10"/>
    </row>
    <row r="49" spans="1:22" ht="15" customHeight="1" x14ac:dyDescent="0.2">
      <c r="A49" s="144"/>
      <c r="B49" s="29"/>
      <c r="C49" s="56"/>
      <c r="D49" s="30"/>
      <c r="E49" s="17"/>
      <c r="F49" s="17"/>
      <c r="G49" s="17"/>
      <c r="H49" s="17"/>
      <c r="I49" s="17"/>
      <c r="J49" s="37"/>
      <c r="K49" s="17"/>
      <c r="L49" s="17"/>
      <c r="M49" s="17"/>
      <c r="N49" s="17"/>
      <c r="O49" s="17"/>
      <c r="P49" s="17"/>
      <c r="Q49" s="17"/>
      <c r="R49" s="17"/>
      <c r="S49" s="17"/>
      <c r="T49" s="66"/>
      <c r="U49" s="10"/>
    </row>
    <row r="50" spans="1:22" ht="15" customHeight="1" x14ac:dyDescent="0.2">
      <c r="A50" s="144"/>
      <c r="B50" s="29"/>
      <c r="C50" s="56"/>
      <c r="D50" s="30"/>
      <c r="E50" s="17"/>
      <c r="F50" s="17"/>
      <c r="G50" s="17"/>
      <c r="H50" s="17"/>
      <c r="I50" s="17"/>
      <c r="J50" s="37"/>
      <c r="K50" s="17"/>
      <c r="L50" s="17"/>
      <c r="M50" s="17"/>
      <c r="N50" s="17"/>
      <c r="O50" s="17"/>
      <c r="P50" s="17"/>
      <c r="Q50" s="17"/>
      <c r="R50" s="17"/>
      <c r="S50" s="17"/>
      <c r="T50" s="66"/>
      <c r="U50" s="10"/>
    </row>
    <row r="51" spans="1:22" ht="15" customHeight="1" x14ac:dyDescent="0.2">
      <c r="A51" s="144"/>
      <c r="B51" s="29"/>
      <c r="C51" s="56"/>
      <c r="D51" s="30"/>
      <c r="E51" s="17"/>
      <c r="F51" s="17"/>
      <c r="G51" s="17"/>
      <c r="H51" s="17"/>
      <c r="I51" s="17"/>
      <c r="J51" s="37"/>
      <c r="K51" s="17"/>
      <c r="L51" s="17"/>
      <c r="M51" s="17"/>
      <c r="N51" s="17"/>
      <c r="O51" s="17"/>
      <c r="P51" s="17"/>
      <c r="Q51" s="17"/>
      <c r="R51" s="17"/>
      <c r="S51" s="17"/>
      <c r="T51" s="66"/>
      <c r="U51" s="10"/>
    </row>
    <row r="52" spans="1:22" ht="15" customHeight="1" x14ac:dyDescent="0.2">
      <c r="A52" s="144"/>
      <c r="B52" s="29"/>
      <c r="C52" s="56"/>
      <c r="D52" s="30"/>
      <c r="E52" s="17"/>
      <c r="F52" s="17"/>
      <c r="G52" s="17"/>
      <c r="H52" s="17"/>
      <c r="I52" s="17"/>
      <c r="J52" s="37"/>
      <c r="K52" s="17"/>
      <c r="L52" s="17"/>
      <c r="M52" s="17"/>
      <c r="N52" s="17"/>
      <c r="O52" s="17"/>
      <c r="P52" s="17"/>
      <c r="Q52" s="17"/>
      <c r="R52" s="17"/>
      <c r="S52" s="17"/>
      <c r="T52" s="66"/>
      <c r="U52" s="10"/>
    </row>
    <row r="53" spans="1:22" ht="15" customHeight="1" x14ac:dyDescent="0.2">
      <c r="A53" s="144"/>
      <c r="B53" s="29"/>
      <c r="C53" s="56"/>
      <c r="D53" s="30"/>
      <c r="E53" s="17"/>
      <c r="F53" s="17"/>
      <c r="G53" s="17"/>
      <c r="H53" s="17"/>
      <c r="I53" s="17"/>
      <c r="J53" s="37"/>
      <c r="K53" s="17"/>
      <c r="L53" s="17"/>
      <c r="M53" s="17"/>
      <c r="N53" s="17"/>
      <c r="O53" s="17"/>
      <c r="P53" s="17"/>
      <c r="Q53" s="17"/>
      <c r="R53" s="17"/>
      <c r="S53" s="17"/>
      <c r="T53" s="33"/>
      <c r="U53" s="10"/>
    </row>
    <row r="54" spans="1:22" ht="15" customHeight="1" x14ac:dyDescent="0.2">
      <c r="A54" s="144"/>
      <c r="B54" s="29"/>
      <c r="C54" s="56"/>
      <c r="D54" s="30"/>
      <c r="E54" s="17"/>
      <c r="F54" s="17"/>
      <c r="G54" s="17"/>
      <c r="H54" s="17"/>
      <c r="I54" s="17"/>
      <c r="J54" s="37"/>
      <c r="K54" s="17"/>
      <c r="L54" s="17"/>
      <c r="M54" s="17"/>
      <c r="N54" s="17"/>
      <c r="O54" s="17"/>
      <c r="P54" s="17"/>
      <c r="Q54" s="17"/>
      <c r="R54" s="17"/>
      <c r="S54" s="17"/>
      <c r="T54" s="33"/>
      <c r="U54" s="10"/>
    </row>
    <row r="55" spans="1:22" ht="15" customHeight="1" x14ac:dyDescent="0.2">
      <c r="A55" s="144"/>
      <c r="B55" s="29"/>
      <c r="C55" s="29"/>
      <c r="D55" s="30"/>
      <c r="E55" s="17"/>
      <c r="F55" s="17"/>
      <c r="G55" s="17"/>
      <c r="H55" s="17"/>
      <c r="I55" s="17"/>
      <c r="J55" s="37"/>
      <c r="K55" s="17"/>
      <c r="L55" s="17"/>
      <c r="M55" s="17"/>
      <c r="N55" s="17"/>
      <c r="O55" s="17"/>
      <c r="P55" s="17"/>
      <c r="Q55" s="17"/>
      <c r="R55" s="17"/>
      <c r="S55" s="17"/>
      <c r="T55" s="33"/>
      <c r="U55" s="10"/>
    </row>
    <row r="56" spans="1:22" ht="15" customHeight="1" x14ac:dyDescent="0.2">
      <c r="A56" s="144"/>
      <c r="B56" s="29"/>
      <c r="C56" s="29"/>
      <c r="D56" s="30"/>
      <c r="E56" s="17"/>
      <c r="F56" s="17"/>
      <c r="G56" s="17"/>
      <c r="H56" s="17"/>
      <c r="I56" s="17"/>
      <c r="J56" s="37"/>
      <c r="K56" s="17"/>
      <c r="L56" s="17"/>
      <c r="M56" s="17"/>
      <c r="N56" s="17"/>
      <c r="O56" s="17"/>
      <c r="P56" s="17"/>
      <c r="Q56" s="17"/>
      <c r="R56" s="17"/>
      <c r="S56" s="17"/>
      <c r="T56" s="33"/>
      <c r="U56" s="10"/>
    </row>
    <row r="57" spans="1:22" ht="15" customHeight="1" x14ac:dyDescent="0.2">
      <c r="A57" s="144"/>
      <c r="B57" s="29"/>
      <c r="C57" s="29"/>
      <c r="D57" s="30"/>
      <c r="E57" s="17"/>
      <c r="F57" s="17"/>
      <c r="G57" s="17"/>
      <c r="H57" s="17"/>
      <c r="I57" s="17"/>
      <c r="J57" s="37"/>
      <c r="K57" s="17"/>
      <c r="L57" s="17"/>
      <c r="M57" s="17"/>
      <c r="N57" s="17"/>
      <c r="O57" s="17"/>
      <c r="P57" s="17"/>
      <c r="Q57" s="17"/>
      <c r="R57" s="17"/>
      <c r="S57" s="17"/>
      <c r="T57" s="33"/>
      <c r="U57" s="10"/>
    </row>
    <row r="58" spans="1:22" ht="15" customHeight="1" x14ac:dyDescent="0.2">
      <c r="A58" s="144"/>
      <c r="B58" s="29"/>
      <c r="C58" s="29"/>
      <c r="D58" s="30"/>
      <c r="E58" s="17"/>
      <c r="F58" s="17"/>
      <c r="G58" s="17"/>
      <c r="H58" s="17"/>
      <c r="I58" s="17"/>
      <c r="J58" s="37"/>
      <c r="K58" s="17"/>
      <c r="L58" s="17"/>
      <c r="M58" s="17"/>
      <c r="N58" s="17"/>
      <c r="O58" s="17"/>
      <c r="P58" s="17"/>
      <c r="Q58" s="17"/>
      <c r="R58" s="17"/>
      <c r="S58" s="17"/>
      <c r="T58" s="33"/>
      <c r="U58" s="10"/>
    </row>
    <row r="59" spans="1:22" ht="15" customHeight="1" x14ac:dyDescent="0.2">
      <c r="A59" s="144"/>
      <c r="B59" s="29"/>
      <c r="C59" s="29"/>
      <c r="D59" s="30"/>
      <c r="E59" s="17"/>
      <c r="F59" s="17"/>
      <c r="G59" s="17"/>
      <c r="H59" s="17"/>
      <c r="I59" s="17"/>
      <c r="J59" s="37"/>
      <c r="K59" s="17"/>
      <c r="L59" s="17"/>
      <c r="M59" s="17"/>
      <c r="N59" s="17"/>
      <c r="O59" s="17"/>
      <c r="P59" s="17"/>
      <c r="Q59" s="17"/>
      <c r="R59" s="17"/>
      <c r="S59" s="17"/>
      <c r="T59" s="33"/>
      <c r="U59" s="10"/>
    </row>
    <row r="60" spans="1:22" ht="15" customHeight="1" x14ac:dyDescent="0.2">
      <c r="A60" s="144"/>
      <c r="B60" s="29"/>
      <c r="C60" s="29"/>
      <c r="D60" s="30"/>
      <c r="E60" s="17"/>
      <c r="F60" s="17"/>
      <c r="G60" s="17"/>
      <c r="H60" s="17"/>
      <c r="I60" s="17"/>
      <c r="J60" s="37"/>
      <c r="K60" s="17"/>
      <c r="L60" s="17"/>
      <c r="M60" s="17"/>
      <c r="N60" s="17"/>
      <c r="O60" s="17"/>
      <c r="P60" s="17"/>
      <c r="Q60" s="17"/>
      <c r="R60" s="17"/>
      <c r="S60" s="17"/>
      <c r="T60" s="33"/>
      <c r="U60" s="10"/>
    </row>
    <row r="61" spans="1:22" ht="15" customHeight="1" x14ac:dyDescent="0.2">
      <c r="A61" s="144"/>
      <c r="B61" s="29"/>
      <c r="C61" s="29"/>
      <c r="D61" s="30"/>
      <c r="E61" s="17"/>
      <c r="F61" s="17"/>
      <c r="G61" s="17"/>
      <c r="H61" s="17"/>
      <c r="I61" s="17"/>
      <c r="J61" s="37"/>
      <c r="K61" s="17"/>
      <c r="L61" s="17"/>
      <c r="M61" s="17"/>
      <c r="N61" s="17"/>
      <c r="O61" s="17"/>
      <c r="P61" s="17"/>
      <c r="Q61" s="17"/>
      <c r="R61" s="17"/>
      <c r="S61" s="17"/>
      <c r="T61" s="33"/>
      <c r="U61" s="10"/>
    </row>
    <row r="62" spans="1:22" ht="15" customHeight="1" x14ac:dyDescent="0.2">
      <c r="A62" s="144"/>
      <c r="B62" s="29"/>
      <c r="C62" s="29"/>
      <c r="D62" s="30"/>
      <c r="E62" s="17"/>
      <c r="F62" s="17"/>
      <c r="G62" s="17"/>
      <c r="H62" s="17"/>
      <c r="I62" s="17"/>
      <c r="J62" s="37"/>
      <c r="K62" s="17"/>
      <c r="L62" s="17"/>
      <c r="M62" s="17"/>
      <c r="N62" s="17"/>
      <c r="O62" s="17"/>
      <c r="P62" s="17"/>
      <c r="Q62" s="17"/>
      <c r="R62" s="17"/>
      <c r="S62" s="17"/>
      <c r="T62" s="33"/>
      <c r="U62" s="10"/>
    </row>
    <row r="63" spans="1:22" ht="15" customHeight="1" thickBot="1" x14ac:dyDescent="0.25">
      <c r="A63" s="144"/>
      <c r="B63" s="29"/>
      <c r="C63" s="29"/>
      <c r="D63" s="30"/>
      <c r="E63" s="17"/>
      <c r="F63" s="17"/>
      <c r="G63" s="17"/>
      <c r="H63" s="17"/>
      <c r="I63" s="17"/>
      <c r="J63" s="37"/>
      <c r="K63" s="17"/>
      <c r="L63" s="17"/>
      <c r="M63" s="17"/>
      <c r="N63" s="17"/>
      <c r="O63" s="17"/>
      <c r="P63" s="17"/>
      <c r="Q63" s="17"/>
      <c r="R63" s="17"/>
      <c r="S63" s="17"/>
      <c r="T63" s="33"/>
      <c r="U63" s="10"/>
    </row>
    <row r="64" spans="1:22" ht="15" customHeight="1" thickBot="1" x14ac:dyDescent="0.25">
      <c r="A64" s="13" t="s">
        <v>20</v>
      </c>
      <c r="B64" s="38"/>
      <c r="C64" s="38"/>
      <c r="D64" s="39"/>
      <c r="E64" s="27">
        <f>SUM(E7:E63)</f>
        <v>2755.12</v>
      </c>
      <c r="F64" s="27">
        <f t="shared" ref="F64:S64" si="1">SUM(F7:F63)</f>
        <v>4727.6099999999997</v>
      </c>
      <c r="G64" s="27">
        <f t="shared" si="1"/>
        <v>1301.6699999999998</v>
      </c>
      <c r="H64" s="27">
        <f t="shared" si="1"/>
        <v>5678.04</v>
      </c>
      <c r="I64" s="27">
        <f t="shared" si="1"/>
        <v>0</v>
      </c>
      <c r="J64" s="27">
        <f t="shared" si="1"/>
        <v>0</v>
      </c>
      <c r="K64" s="27">
        <f t="shared" si="1"/>
        <v>120</v>
      </c>
      <c r="L64" s="27">
        <f t="shared" si="1"/>
        <v>0</v>
      </c>
      <c r="M64" s="27">
        <f t="shared" si="1"/>
        <v>1717.5</v>
      </c>
      <c r="N64" s="27">
        <f t="shared" si="1"/>
        <v>6000</v>
      </c>
      <c r="O64" s="27">
        <f t="shared" si="1"/>
        <v>0</v>
      </c>
      <c r="P64" s="27">
        <f t="shared" si="1"/>
        <v>1000</v>
      </c>
      <c r="Q64" s="27">
        <f t="shared" si="1"/>
        <v>279.76</v>
      </c>
      <c r="R64" s="27">
        <f t="shared" si="1"/>
        <v>0</v>
      </c>
      <c r="S64" s="27">
        <f t="shared" si="1"/>
        <v>1787.4199999999998</v>
      </c>
      <c r="T64" s="22">
        <f>SUM(T6:T63)</f>
        <v>25367.120000000003</v>
      </c>
      <c r="U64" s="10"/>
      <c r="V64" s="10"/>
    </row>
    <row r="65" spans="1:20" ht="15" customHeight="1" x14ac:dyDescent="0.2">
      <c r="A65" s="1"/>
      <c r="B65" s="2"/>
      <c r="C65" s="2"/>
      <c r="D65" s="8"/>
      <c r="E65" s="11"/>
      <c r="F65" s="11"/>
      <c r="G65" s="11"/>
      <c r="H65" s="11"/>
      <c r="I65" s="11"/>
      <c r="J65" s="14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2">
      <c r="A66" s="1"/>
      <c r="B66" s="2"/>
      <c r="C66" s="2"/>
      <c r="D66" s="8"/>
      <c r="E66" s="11"/>
      <c r="F66" s="11"/>
      <c r="G66" s="11"/>
      <c r="H66" s="11"/>
      <c r="I66" s="11"/>
      <c r="J66" s="14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">
      <c r="A67" s="1"/>
      <c r="B67" s="2"/>
      <c r="C67" s="2"/>
      <c r="D67" s="8"/>
      <c r="E67" s="11"/>
      <c r="F67" s="11"/>
      <c r="G67" s="11"/>
      <c r="H67" s="11"/>
      <c r="I67" s="11"/>
      <c r="J67" s="14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2">
      <c r="A68" s="1"/>
      <c r="B68" s="2"/>
      <c r="C68" s="2"/>
      <c r="D68" s="8"/>
      <c r="E68" s="11"/>
      <c r="F68" s="11"/>
      <c r="G68" s="11"/>
      <c r="H68" s="11"/>
      <c r="I68" s="11"/>
      <c r="J68" s="14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x14ac:dyDescent="0.2">
      <c r="A69" s="1"/>
      <c r="B69" s="2"/>
      <c r="C69" s="2"/>
      <c r="D69" s="8"/>
      <c r="E69" s="11"/>
      <c r="F69" s="11"/>
      <c r="G69" s="11"/>
      <c r="H69" s="11"/>
      <c r="I69" s="11"/>
      <c r="J69" s="14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x14ac:dyDescent="0.2">
      <c r="A70" s="1"/>
      <c r="B70" s="2"/>
      <c r="C70" s="2"/>
      <c r="D70" s="8"/>
      <c r="E70" s="11"/>
      <c r="F70" s="11"/>
      <c r="G70" s="11"/>
      <c r="H70" s="11"/>
      <c r="I70" s="11"/>
      <c r="J70" s="14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x14ac:dyDescent="0.2">
      <c r="A71" s="1"/>
      <c r="B71" s="2"/>
      <c r="C71" s="2"/>
      <c r="D71" s="8"/>
      <c r="E71" s="11"/>
      <c r="F71" s="11"/>
      <c r="G71" s="11"/>
      <c r="H71" s="11"/>
      <c r="I71" s="11"/>
      <c r="J71" s="14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x14ac:dyDescent="0.2">
      <c r="A72" s="1"/>
      <c r="B72" s="2"/>
      <c r="C72" s="2"/>
      <c r="D72" s="8"/>
      <c r="E72" s="11"/>
      <c r="F72" s="11"/>
      <c r="G72" s="11"/>
      <c r="H72" s="11"/>
      <c r="I72" s="11"/>
      <c r="J72" s="14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x14ac:dyDescent="0.2">
      <c r="A73" s="1"/>
      <c r="B73" s="2"/>
      <c r="C73" s="2"/>
      <c r="D73" s="8"/>
      <c r="E73" s="11"/>
      <c r="F73" s="11"/>
      <c r="G73" s="11"/>
      <c r="H73" s="11"/>
      <c r="I73" s="11"/>
      <c r="J73" s="14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x14ac:dyDescent="0.2">
      <c r="A74" s="1"/>
      <c r="B74" s="2"/>
      <c r="C74" s="2"/>
      <c r="D74" s="8"/>
      <c r="E74" s="11"/>
      <c r="F74" s="11"/>
      <c r="G74" s="11"/>
      <c r="H74" s="11"/>
      <c r="I74" s="11"/>
      <c r="J74" s="14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x14ac:dyDescent="0.2">
      <c r="A75" s="1"/>
      <c r="B75" s="2"/>
      <c r="C75" s="2"/>
      <c r="D75" s="8"/>
      <c r="E75" s="11"/>
      <c r="F75" s="11"/>
      <c r="G75" s="11"/>
      <c r="H75" s="11"/>
      <c r="I75" s="11"/>
      <c r="J75" s="14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x14ac:dyDescent="0.2">
      <c r="A76" s="1"/>
      <c r="B76" s="2"/>
      <c r="C76" s="2"/>
      <c r="D76" s="8"/>
      <c r="E76" s="11"/>
      <c r="F76" s="11"/>
      <c r="G76" s="11"/>
      <c r="H76" s="11"/>
      <c r="I76" s="11"/>
      <c r="J76" s="14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x14ac:dyDescent="0.2">
      <c r="A77" s="1"/>
      <c r="B77" s="2"/>
      <c r="C77" s="2"/>
      <c r="D77" s="8"/>
      <c r="E77" s="11"/>
      <c r="F77" s="11"/>
      <c r="G77" s="11"/>
      <c r="H77" s="11"/>
      <c r="I77" s="11"/>
      <c r="J77" s="14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x14ac:dyDescent="0.2">
      <c r="A78" s="1"/>
      <c r="B78" s="2"/>
      <c r="C78" s="2"/>
      <c r="D78" s="8"/>
      <c r="E78" s="11"/>
      <c r="F78" s="11"/>
      <c r="G78" s="11"/>
      <c r="H78" s="11"/>
      <c r="I78" s="11"/>
      <c r="J78" s="14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x14ac:dyDescent="0.2">
      <c r="A79" s="1"/>
      <c r="B79" s="2"/>
      <c r="C79" s="2"/>
      <c r="D79" s="8"/>
      <c r="E79" s="11"/>
      <c r="F79" s="11"/>
      <c r="G79" s="11"/>
      <c r="H79" s="11"/>
      <c r="I79" s="11"/>
      <c r="J79" s="14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x14ac:dyDescent="0.2">
      <c r="A80" s="1"/>
      <c r="B80" s="2"/>
      <c r="C80" s="2"/>
      <c r="D80" s="8"/>
      <c r="E80" s="11"/>
      <c r="F80" s="11"/>
      <c r="G80" s="11"/>
      <c r="H80" s="11"/>
      <c r="I80" s="11"/>
      <c r="J80" s="14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x14ac:dyDescent="0.2">
      <c r="A81" s="1"/>
      <c r="B81" s="2"/>
      <c r="C81" s="2"/>
      <c r="D81" s="8"/>
      <c r="E81" s="11"/>
      <c r="F81" s="11"/>
      <c r="G81" s="11"/>
      <c r="H81" s="11"/>
      <c r="I81" s="11"/>
      <c r="J81" s="14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x14ac:dyDescent="0.2">
      <c r="A82" s="1"/>
      <c r="B82" s="2"/>
      <c r="C82" s="2"/>
      <c r="D82" s="8"/>
      <c r="E82" s="11"/>
      <c r="F82" s="11"/>
      <c r="G82" s="11"/>
      <c r="H82" s="11"/>
      <c r="I82" s="11"/>
      <c r="J82" s="14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x14ac:dyDescent="0.2">
      <c r="A83" s="1"/>
      <c r="B83" s="2"/>
      <c r="C83" s="2"/>
      <c r="D83" s="8"/>
      <c r="E83" s="11"/>
      <c r="F83" s="11"/>
      <c r="G83" s="11"/>
      <c r="H83" s="11"/>
      <c r="I83" s="11"/>
      <c r="J83" s="14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x14ac:dyDescent="0.2">
      <c r="A84" s="1"/>
      <c r="B84" s="2"/>
      <c r="C84" s="2"/>
      <c r="D84" s="8"/>
      <c r="E84" s="11"/>
      <c r="F84" s="11"/>
      <c r="G84" s="11"/>
      <c r="H84" s="11"/>
      <c r="I84" s="11"/>
      <c r="J84" s="14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x14ac:dyDescent="0.2">
      <c r="A85" s="1"/>
      <c r="B85" s="2"/>
      <c r="C85" s="2"/>
      <c r="D85" s="8"/>
      <c r="E85" s="11"/>
      <c r="F85" s="11"/>
      <c r="G85" s="11"/>
      <c r="H85" s="11"/>
      <c r="I85" s="11"/>
      <c r="J85" s="14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x14ac:dyDescent="0.2">
      <c r="A86" s="1"/>
      <c r="B86" s="2"/>
      <c r="C86" s="2"/>
      <c r="D86" s="8"/>
      <c r="E86" s="11"/>
      <c r="F86" s="11"/>
      <c r="G86" s="11"/>
      <c r="H86" s="11"/>
      <c r="I86" s="11"/>
      <c r="J86" s="14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x14ac:dyDescent="0.2">
      <c r="A87" s="1"/>
      <c r="B87" s="2"/>
      <c r="C87" s="2"/>
      <c r="D87" s="8"/>
      <c r="E87" s="11"/>
      <c r="F87" s="11"/>
      <c r="G87" s="11"/>
      <c r="H87" s="11"/>
      <c r="I87" s="11"/>
      <c r="J87" s="14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x14ac:dyDescent="0.2">
      <c r="A88" s="1"/>
      <c r="B88" s="2"/>
      <c r="C88" s="2"/>
      <c r="D88" s="8"/>
      <c r="E88" s="11"/>
      <c r="F88" s="11"/>
      <c r="G88" s="11"/>
      <c r="H88" s="11"/>
      <c r="I88" s="11"/>
      <c r="J88" s="14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x14ac:dyDescent="0.2">
      <c r="A89" s="1"/>
      <c r="B89" s="2"/>
      <c r="C89" s="2"/>
      <c r="D89" s="8"/>
      <c r="E89" s="11"/>
      <c r="F89" s="11"/>
      <c r="G89" s="11"/>
      <c r="H89" s="11"/>
      <c r="I89" s="11"/>
      <c r="J89" s="14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x14ac:dyDescent="0.2">
      <c r="A90" s="1"/>
      <c r="B90" s="2"/>
      <c r="C90" s="2"/>
      <c r="D90" s="8"/>
      <c r="E90" s="11"/>
      <c r="F90" s="11"/>
      <c r="G90" s="11"/>
      <c r="H90" s="11"/>
      <c r="I90" s="11"/>
      <c r="J90" s="14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2">
      <c r="A91" s="1"/>
      <c r="B91" s="2"/>
      <c r="C91" s="2"/>
      <c r="D91" s="8"/>
      <c r="E91" s="11"/>
      <c r="F91" s="11"/>
      <c r="G91" s="11"/>
      <c r="H91" s="11"/>
      <c r="I91" s="11"/>
      <c r="J91" s="14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x14ac:dyDescent="0.2">
      <c r="A92" s="1"/>
      <c r="B92" s="2"/>
      <c r="C92" s="2"/>
      <c r="D92" s="8"/>
      <c r="E92" s="11"/>
      <c r="F92" s="11"/>
      <c r="G92" s="11"/>
      <c r="H92" s="11"/>
      <c r="I92" s="11"/>
      <c r="J92" s="14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x14ac:dyDescent="0.2">
      <c r="A93" s="1"/>
      <c r="B93" s="2"/>
      <c r="C93" s="2"/>
      <c r="D93" s="8"/>
      <c r="E93" s="11"/>
      <c r="F93" s="11"/>
      <c r="G93" s="11"/>
      <c r="H93" s="11"/>
      <c r="I93" s="11"/>
      <c r="J93" s="14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2">
      <c r="A94" s="1"/>
      <c r="B94" s="2"/>
      <c r="C94" s="2"/>
      <c r="D94" s="8"/>
      <c r="E94" s="11"/>
      <c r="F94" s="11"/>
      <c r="G94" s="11"/>
      <c r="H94" s="11"/>
      <c r="I94" s="11"/>
      <c r="J94" s="14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x14ac:dyDescent="0.2">
      <c r="A95" s="1"/>
      <c r="B95" s="2"/>
      <c r="C95" s="2"/>
      <c r="D95" s="8"/>
      <c r="E95" s="11"/>
      <c r="F95" s="11"/>
      <c r="G95" s="11"/>
      <c r="H95" s="11"/>
      <c r="I95" s="11"/>
      <c r="J95" s="14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x14ac:dyDescent="0.2">
      <c r="A96" s="1"/>
      <c r="B96" s="2"/>
      <c r="C96" s="2"/>
      <c r="D96" s="8"/>
      <c r="E96" s="11"/>
      <c r="F96" s="11"/>
      <c r="G96" s="11"/>
      <c r="H96" s="11"/>
      <c r="I96" s="11"/>
      <c r="J96" s="14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x14ac:dyDescent="0.2">
      <c r="A97" s="1"/>
      <c r="B97" s="2"/>
      <c r="C97" s="2"/>
      <c r="D97" s="8"/>
      <c r="E97" s="11"/>
      <c r="F97" s="11"/>
      <c r="G97" s="11"/>
      <c r="H97" s="11"/>
      <c r="I97" s="11"/>
      <c r="J97" s="14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x14ac:dyDescent="0.2">
      <c r="A98" s="1"/>
      <c r="B98" s="2"/>
      <c r="C98" s="2"/>
      <c r="D98" s="8"/>
      <c r="E98" s="11"/>
      <c r="F98" s="11"/>
      <c r="G98" s="11"/>
      <c r="H98" s="11"/>
      <c r="I98" s="11"/>
      <c r="J98" s="14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x14ac:dyDescent="0.2">
      <c r="A99" s="1"/>
      <c r="B99" s="2"/>
      <c r="C99" s="2"/>
      <c r="D99" s="8"/>
      <c r="E99" s="11"/>
      <c r="F99" s="11"/>
      <c r="G99" s="11"/>
      <c r="H99" s="11"/>
      <c r="I99" s="11"/>
      <c r="J99" s="14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x14ac:dyDescent="0.2">
      <c r="A100" s="1"/>
      <c r="B100" s="2"/>
      <c r="C100" s="2"/>
      <c r="D100" s="8"/>
      <c r="E100" s="11"/>
      <c r="F100" s="11"/>
      <c r="G100" s="11"/>
      <c r="H100" s="11"/>
      <c r="I100" s="11"/>
      <c r="J100" s="14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x14ac:dyDescent="0.2">
      <c r="A101" s="1"/>
      <c r="B101" s="2"/>
      <c r="C101" s="2"/>
      <c r="D101" s="8"/>
      <c r="E101" s="11"/>
      <c r="F101" s="11"/>
      <c r="G101" s="11"/>
      <c r="H101" s="11"/>
      <c r="I101" s="11"/>
      <c r="J101" s="14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x14ac:dyDescent="0.2">
      <c r="A102" s="1"/>
      <c r="B102" s="2"/>
      <c r="C102" s="2"/>
      <c r="D102" s="8"/>
      <c r="E102" s="11"/>
      <c r="F102" s="11"/>
      <c r="G102" s="11"/>
      <c r="H102" s="11"/>
      <c r="I102" s="11"/>
      <c r="J102" s="14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x14ac:dyDescent="0.2">
      <c r="A103" s="1"/>
      <c r="B103" s="2"/>
      <c r="C103" s="2"/>
      <c r="D103" s="8"/>
      <c r="E103" s="11"/>
      <c r="F103" s="11"/>
      <c r="G103" s="11"/>
      <c r="H103" s="11"/>
      <c r="I103" s="11"/>
      <c r="J103" s="14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x14ac:dyDescent="0.2">
      <c r="A104" s="1"/>
      <c r="B104" s="2"/>
      <c r="C104" s="2"/>
      <c r="D104" s="8"/>
      <c r="E104" s="11"/>
      <c r="F104" s="11"/>
      <c r="G104" s="11"/>
      <c r="H104" s="11"/>
      <c r="I104" s="11"/>
      <c r="J104" s="14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x14ac:dyDescent="0.2">
      <c r="A105" s="1"/>
      <c r="B105" s="2"/>
      <c r="C105" s="2"/>
      <c r="D105" s="8"/>
      <c r="E105" s="11"/>
      <c r="F105" s="11"/>
      <c r="G105" s="11"/>
      <c r="H105" s="11"/>
      <c r="I105" s="11"/>
      <c r="J105" s="14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x14ac:dyDescent="0.2">
      <c r="A106" s="1"/>
      <c r="B106" s="2"/>
      <c r="C106" s="2"/>
      <c r="D106" s="8"/>
      <c r="E106" s="11"/>
      <c r="F106" s="11"/>
      <c r="G106" s="11"/>
      <c r="H106" s="11"/>
      <c r="I106" s="11"/>
      <c r="J106" s="14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x14ac:dyDescent="0.2">
      <c r="A107" s="1"/>
      <c r="B107" s="2"/>
      <c r="C107" s="2"/>
      <c r="D107" s="8"/>
      <c r="E107" s="11"/>
      <c r="F107" s="11"/>
      <c r="G107" s="11"/>
      <c r="H107" s="11"/>
      <c r="I107" s="11"/>
      <c r="J107" s="14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x14ac:dyDescent="0.2">
      <c r="A108" s="1"/>
      <c r="B108" s="2"/>
      <c r="C108" s="2"/>
      <c r="D108" s="8"/>
      <c r="E108" s="11"/>
      <c r="F108" s="11"/>
      <c r="G108" s="11"/>
      <c r="H108" s="11"/>
      <c r="I108" s="11"/>
      <c r="J108" s="14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x14ac:dyDescent="0.2">
      <c r="A109" s="1"/>
      <c r="B109" s="2"/>
      <c r="C109" s="2"/>
      <c r="D109" s="8"/>
      <c r="E109" s="11"/>
      <c r="F109" s="11"/>
      <c r="G109" s="11"/>
      <c r="H109" s="11"/>
      <c r="I109" s="11"/>
      <c r="J109" s="14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x14ac:dyDescent="0.2">
      <c r="A110" s="1"/>
      <c r="B110" s="2"/>
      <c r="C110" s="2"/>
      <c r="D110" s="8"/>
      <c r="E110" s="11"/>
      <c r="F110" s="11"/>
      <c r="G110" s="11"/>
      <c r="H110" s="11"/>
      <c r="I110" s="11"/>
      <c r="J110" s="14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x14ac:dyDescent="0.2">
      <c r="A111" s="1"/>
      <c r="B111" s="2"/>
      <c r="C111" s="2"/>
      <c r="D111" s="8"/>
      <c r="E111" s="11"/>
      <c r="F111" s="11"/>
      <c r="G111" s="11"/>
      <c r="H111" s="11"/>
      <c r="I111" s="11"/>
      <c r="J111" s="14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x14ac:dyDescent="0.2">
      <c r="A112" s="1"/>
      <c r="B112" s="2"/>
      <c r="C112" s="2"/>
      <c r="D112" s="8"/>
      <c r="E112" s="11"/>
      <c r="F112" s="11"/>
      <c r="G112" s="11"/>
      <c r="H112" s="11"/>
      <c r="I112" s="11"/>
      <c r="J112" s="14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x14ac:dyDescent="0.2">
      <c r="A113" s="1"/>
      <c r="B113" s="2"/>
      <c r="C113" s="2"/>
      <c r="D113" s="8"/>
      <c r="E113" s="11"/>
      <c r="F113" s="11"/>
      <c r="G113" s="11"/>
      <c r="H113" s="11"/>
      <c r="I113" s="11"/>
      <c r="J113" s="14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x14ac:dyDescent="0.2">
      <c r="A114" s="1"/>
      <c r="B114" s="2"/>
      <c r="C114" s="2"/>
      <c r="D114" s="8"/>
      <c r="E114" s="11"/>
      <c r="F114" s="11"/>
      <c r="G114" s="11"/>
      <c r="H114" s="11"/>
      <c r="I114" s="11"/>
      <c r="J114" s="14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x14ac:dyDescent="0.2">
      <c r="A115" s="1"/>
      <c r="B115" s="2"/>
      <c r="C115" s="2"/>
      <c r="D115" s="8"/>
      <c r="E115" s="11"/>
      <c r="F115" s="11"/>
      <c r="G115" s="11"/>
      <c r="H115" s="11"/>
      <c r="I115" s="11"/>
      <c r="J115" s="14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x14ac:dyDescent="0.2">
      <c r="A116" s="1"/>
      <c r="B116" s="2"/>
      <c r="C116" s="2"/>
      <c r="D116" s="8"/>
      <c r="E116" s="11"/>
      <c r="F116" s="11"/>
      <c r="G116" s="11"/>
      <c r="H116" s="11"/>
      <c r="I116" s="11"/>
      <c r="J116" s="14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x14ac:dyDescent="0.2">
      <c r="A117" s="1"/>
      <c r="B117" s="2"/>
      <c r="C117" s="2"/>
      <c r="D117" s="8"/>
      <c r="E117" s="11"/>
      <c r="F117" s="11"/>
      <c r="G117" s="11"/>
      <c r="H117" s="11"/>
      <c r="I117" s="11"/>
      <c r="J117" s="14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x14ac:dyDescent="0.2">
      <c r="A118" s="1"/>
      <c r="B118" s="2"/>
      <c r="C118" s="2"/>
      <c r="D118" s="8"/>
      <c r="E118" s="11"/>
      <c r="F118" s="11"/>
      <c r="G118" s="11"/>
      <c r="H118" s="11"/>
      <c r="I118" s="11"/>
      <c r="J118" s="14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x14ac:dyDescent="0.2">
      <c r="A119" s="1"/>
      <c r="B119" s="2"/>
      <c r="C119" s="2"/>
      <c r="D119" s="8"/>
      <c r="E119" s="11"/>
      <c r="F119" s="11"/>
      <c r="G119" s="11"/>
      <c r="H119" s="11"/>
      <c r="I119" s="11"/>
      <c r="J119" s="14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x14ac:dyDescent="0.2">
      <c r="A120" s="1"/>
      <c r="B120" s="2"/>
      <c r="C120" s="2"/>
      <c r="D120" s="8"/>
      <c r="E120" s="11"/>
      <c r="F120" s="11"/>
      <c r="G120" s="11"/>
      <c r="H120" s="11"/>
      <c r="I120" s="11"/>
      <c r="J120" s="14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x14ac:dyDescent="0.2">
      <c r="A121" s="1"/>
      <c r="B121" s="2"/>
      <c r="C121" s="2"/>
      <c r="D121" s="8"/>
      <c r="E121" s="11"/>
      <c r="F121" s="11"/>
      <c r="G121" s="11"/>
      <c r="H121" s="11"/>
      <c r="I121" s="11"/>
      <c r="J121" s="14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x14ac:dyDescent="0.2">
      <c r="A122" s="1"/>
      <c r="B122" s="2"/>
      <c r="C122" s="2"/>
      <c r="D122" s="8"/>
      <c r="E122" s="11"/>
      <c r="F122" s="11"/>
      <c r="G122" s="11"/>
      <c r="H122" s="11"/>
      <c r="I122" s="11"/>
      <c r="J122" s="14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x14ac:dyDescent="0.2">
      <c r="A123" s="1"/>
      <c r="B123" s="2"/>
      <c r="C123" s="2"/>
      <c r="D123" s="8"/>
      <c r="E123" s="11"/>
      <c r="F123" s="11"/>
      <c r="G123" s="11"/>
      <c r="H123" s="11"/>
      <c r="I123" s="11"/>
      <c r="J123" s="14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x14ac:dyDescent="0.2">
      <c r="A124" s="1"/>
      <c r="B124" s="2"/>
      <c r="C124" s="2"/>
      <c r="D124" s="8"/>
      <c r="E124" s="11"/>
      <c r="F124" s="11"/>
      <c r="G124" s="11"/>
      <c r="H124" s="11"/>
      <c r="I124" s="11"/>
      <c r="J124" s="14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x14ac:dyDescent="0.2">
      <c r="A125" s="1"/>
      <c r="B125" s="2"/>
      <c r="C125" s="2"/>
      <c r="D125" s="8"/>
      <c r="E125" s="11"/>
      <c r="F125" s="11"/>
      <c r="G125" s="11"/>
      <c r="H125" s="11"/>
      <c r="I125" s="11"/>
      <c r="J125" s="14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x14ac:dyDescent="0.2">
      <c r="A126" s="1"/>
      <c r="B126" s="2"/>
      <c r="C126" s="2"/>
      <c r="D126" s="8"/>
      <c r="E126" s="11"/>
      <c r="F126" s="11"/>
      <c r="G126" s="11"/>
      <c r="H126" s="11"/>
      <c r="I126" s="11"/>
      <c r="J126" s="14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x14ac:dyDescent="0.2">
      <c r="A127" s="1"/>
      <c r="B127" s="2"/>
      <c r="C127" s="2"/>
      <c r="D127" s="8"/>
      <c r="E127" s="11"/>
      <c r="F127" s="11"/>
      <c r="G127" s="11"/>
      <c r="H127" s="11"/>
      <c r="I127" s="11"/>
      <c r="J127" s="14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x14ac:dyDescent="0.2">
      <c r="A128" s="1"/>
      <c r="B128" s="2"/>
      <c r="C128" s="2"/>
      <c r="D128" s="8"/>
      <c r="E128" s="11"/>
      <c r="F128" s="11"/>
      <c r="G128" s="11"/>
      <c r="H128" s="11"/>
      <c r="I128" s="11"/>
      <c r="J128" s="14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x14ac:dyDescent="0.2">
      <c r="A129" s="1"/>
      <c r="B129" s="2"/>
      <c r="C129" s="2"/>
      <c r="D129" s="8"/>
      <c r="E129" s="11"/>
      <c r="F129" s="11"/>
      <c r="G129" s="11"/>
      <c r="H129" s="11"/>
      <c r="I129" s="11"/>
      <c r="J129" s="14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x14ac:dyDescent="0.2">
      <c r="A130" s="1"/>
      <c r="B130" s="2"/>
      <c r="C130" s="2"/>
      <c r="D130" s="8"/>
      <c r="E130" s="11"/>
      <c r="F130" s="11"/>
      <c r="G130" s="11"/>
      <c r="H130" s="11"/>
      <c r="I130" s="11"/>
      <c r="J130" s="14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x14ac:dyDescent="0.2">
      <c r="A131" s="1"/>
      <c r="B131" s="2"/>
      <c r="C131" s="2"/>
      <c r="D131" s="8"/>
      <c r="E131" s="11"/>
      <c r="F131" s="11"/>
      <c r="G131" s="11"/>
      <c r="H131" s="11"/>
      <c r="I131" s="11"/>
      <c r="J131" s="14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x14ac:dyDescent="0.2">
      <c r="A132" s="1"/>
      <c r="B132" s="2"/>
      <c r="C132" s="2"/>
      <c r="D132" s="8"/>
      <c r="E132" s="11"/>
      <c r="F132" s="11"/>
      <c r="G132" s="11"/>
      <c r="H132" s="11"/>
      <c r="I132" s="11"/>
      <c r="J132" s="14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x14ac:dyDescent="0.2">
      <c r="A133" s="1"/>
      <c r="B133" s="2"/>
      <c r="C133" s="2"/>
      <c r="D133" s="8"/>
      <c r="E133" s="11"/>
      <c r="F133" s="11"/>
      <c r="G133" s="11"/>
      <c r="H133" s="11"/>
      <c r="I133" s="11"/>
      <c r="J133" s="14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x14ac:dyDescent="0.2">
      <c r="A134" s="1"/>
      <c r="B134" s="2"/>
      <c r="C134" s="2"/>
      <c r="D134" s="8"/>
      <c r="E134" s="11"/>
      <c r="F134" s="11"/>
      <c r="G134" s="11"/>
      <c r="H134" s="11"/>
      <c r="I134" s="11"/>
      <c r="J134" s="14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x14ac:dyDescent="0.2">
      <c r="A135" s="1"/>
      <c r="B135" s="2"/>
      <c r="C135" s="2"/>
      <c r="D135" s="8"/>
      <c r="E135" s="11"/>
      <c r="F135" s="11"/>
      <c r="G135" s="11"/>
      <c r="H135" s="11"/>
      <c r="I135" s="11"/>
      <c r="J135" s="14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x14ac:dyDescent="0.2">
      <c r="A136" s="1"/>
      <c r="B136" s="2"/>
      <c r="C136" s="2"/>
      <c r="D136" s="8"/>
      <c r="E136" s="11"/>
      <c r="F136" s="11"/>
      <c r="G136" s="11"/>
      <c r="H136" s="11"/>
      <c r="I136" s="11"/>
      <c r="J136" s="14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x14ac:dyDescent="0.2">
      <c r="A137" s="1"/>
      <c r="B137" s="2"/>
      <c r="C137" s="2"/>
      <c r="D137" s="8"/>
      <c r="E137" s="11"/>
      <c r="F137" s="11"/>
      <c r="G137" s="11"/>
      <c r="H137" s="11"/>
      <c r="I137" s="11"/>
      <c r="J137" s="14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x14ac:dyDescent="0.2">
      <c r="A138" s="1"/>
      <c r="B138" s="2"/>
      <c r="C138" s="2"/>
      <c r="D138" s="8"/>
      <c r="E138" s="11"/>
      <c r="F138" s="11"/>
      <c r="G138" s="11"/>
      <c r="H138" s="11"/>
      <c r="I138" s="11"/>
      <c r="J138" s="14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x14ac:dyDescent="0.2">
      <c r="A139" s="1"/>
      <c r="B139" s="2"/>
      <c r="C139" s="2"/>
      <c r="D139" s="8"/>
      <c r="E139" s="11"/>
      <c r="F139" s="11"/>
      <c r="G139" s="11"/>
      <c r="H139" s="11"/>
      <c r="I139" s="11"/>
      <c r="J139" s="14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x14ac:dyDescent="0.2">
      <c r="A140" s="1"/>
      <c r="B140" s="2"/>
      <c r="C140" s="2"/>
      <c r="D140" s="8"/>
      <c r="E140" s="11"/>
      <c r="F140" s="11"/>
      <c r="G140" s="11"/>
      <c r="H140" s="11"/>
      <c r="I140" s="11"/>
      <c r="J140" s="14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x14ac:dyDescent="0.2">
      <c r="A141" s="1"/>
      <c r="B141" s="2"/>
      <c r="C141" s="2"/>
      <c r="D141" s="8"/>
      <c r="E141" s="11"/>
      <c r="F141" s="11"/>
      <c r="G141" s="11"/>
      <c r="H141" s="11"/>
      <c r="I141" s="11"/>
      <c r="J141" s="14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x14ac:dyDescent="0.2">
      <c r="A142" s="1"/>
      <c r="B142" s="2"/>
      <c r="C142" s="2"/>
      <c r="D142" s="8"/>
      <c r="E142" s="11"/>
      <c r="F142" s="11"/>
      <c r="G142" s="11"/>
      <c r="H142" s="11"/>
      <c r="I142" s="11"/>
      <c r="J142" s="14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x14ac:dyDescent="0.2">
      <c r="A143" s="1"/>
      <c r="B143" s="2"/>
      <c r="C143" s="2"/>
      <c r="D143" s="8"/>
      <c r="E143" s="11"/>
      <c r="F143" s="11"/>
      <c r="G143" s="11"/>
      <c r="H143" s="11"/>
      <c r="I143" s="11"/>
      <c r="J143" s="14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x14ac:dyDescent="0.2">
      <c r="A144" s="1"/>
      <c r="B144" s="2"/>
      <c r="C144" s="2"/>
      <c r="D144" s="8"/>
      <c r="E144" s="11"/>
      <c r="F144" s="11"/>
      <c r="G144" s="11"/>
      <c r="H144" s="11"/>
      <c r="I144" s="11"/>
      <c r="J144" s="14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x14ac:dyDescent="0.2">
      <c r="A145" s="1"/>
      <c r="B145" s="2"/>
      <c r="C145" s="2"/>
      <c r="D145" s="8"/>
      <c r="E145" s="11"/>
      <c r="F145" s="11"/>
      <c r="G145" s="11"/>
      <c r="H145" s="11"/>
      <c r="I145" s="11"/>
      <c r="J145" s="14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x14ac:dyDescent="0.2">
      <c r="A146" s="1"/>
      <c r="B146" s="2"/>
      <c r="C146" s="2"/>
      <c r="D146" s="8"/>
      <c r="E146" s="11"/>
      <c r="F146" s="11"/>
      <c r="G146" s="11"/>
      <c r="H146" s="11"/>
      <c r="I146" s="11"/>
      <c r="J146" s="14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x14ac:dyDescent="0.2">
      <c r="A147" s="1"/>
      <c r="B147" s="2"/>
      <c r="C147" s="2"/>
      <c r="D147" s="8"/>
      <c r="E147" s="11"/>
      <c r="F147" s="11"/>
      <c r="G147" s="11"/>
      <c r="H147" s="11"/>
      <c r="I147" s="11"/>
      <c r="J147" s="14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x14ac:dyDescent="0.2">
      <c r="A148" s="1"/>
      <c r="B148" s="2"/>
      <c r="C148" s="2"/>
      <c r="D148" s="8"/>
      <c r="E148" s="11"/>
      <c r="F148" s="11"/>
      <c r="G148" s="11"/>
      <c r="H148" s="11"/>
      <c r="I148" s="11"/>
      <c r="J148" s="14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x14ac:dyDescent="0.2">
      <c r="A149" s="1"/>
      <c r="B149" s="2"/>
      <c r="C149" s="2"/>
      <c r="D149" s="8"/>
      <c r="E149" s="11"/>
      <c r="F149" s="11"/>
      <c r="G149" s="11"/>
      <c r="H149" s="11"/>
      <c r="I149" s="11"/>
      <c r="J149" s="14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x14ac:dyDescent="0.2">
      <c r="A150" s="1"/>
      <c r="B150" s="2"/>
      <c r="C150" s="2"/>
      <c r="D150" s="8"/>
      <c r="E150" s="11"/>
      <c r="F150" s="11"/>
      <c r="G150" s="11"/>
      <c r="H150" s="11"/>
      <c r="I150" s="11"/>
      <c r="J150" s="14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x14ac:dyDescent="0.2">
      <c r="A151" s="1"/>
      <c r="B151" s="2"/>
      <c r="C151" s="2"/>
      <c r="D151" s="8"/>
      <c r="E151" s="11"/>
      <c r="F151" s="11"/>
      <c r="G151" s="11"/>
      <c r="H151" s="11"/>
      <c r="I151" s="11"/>
      <c r="J151" s="14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x14ac:dyDescent="0.2">
      <c r="A152" s="1"/>
      <c r="B152" s="2"/>
      <c r="C152" s="2"/>
      <c r="D152" s="8"/>
      <c r="E152" s="11"/>
      <c r="F152" s="11"/>
      <c r="G152" s="11"/>
      <c r="H152" s="11"/>
      <c r="I152" s="11"/>
      <c r="J152" s="14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x14ac:dyDescent="0.2">
      <c r="A153" s="1"/>
      <c r="B153" s="2"/>
      <c r="C153" s="2"/>
      <c r="D153" s="8"/>
      <c r="E153" s="11"/>
      <c r="F153" s="11"/>
      <c r="G153" s="11"/>
      <c r="H153" s="11"/>
      <c r="I153" s="11"/>
      <c r="J153" s="14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x14ac:dyDescent="0.2">
      <c r="A154" s="1"/>
      <c r="B154" s="2"/>
      <c r="C154" s="2"/>
      <c r="D154" s="8"/>
      <c r="E154" s="11"/>
      <c r="F154" s="11"/>
      <c r="G154" s="11"/>
      <c r="H154" s="11"/>
      <c r="I154" s="11"/>
      <c r="J154" s="14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x14ac:dyDescent="0.2">
      <c r="A155" s="1"/>
      <c r="B155" s="2"/>
      <c r="C155" s="2"/>
      <c r="D155" s="8"/>
      <c r="E155" s="11"/>
      <c r="F155" s="11"/>
      <c r="G155" s="11"/>
      <c r="H155" s="11"/>
      <c r="I155" s="11"/>
      <c r="J155" s="14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x14ac:dyDescent="0.2">
      <c r="A156" s="1"/>
      <c r="B156" s="2"/>
      <c r="C156" s="2"/>
      <c r="D156" s="8"/>
      <c r="E156" s="11"/>
      <c r="F156" s="11"/>
      <c r="G156" s="11"/>
      <c r="H156" s="11"/>
      <c r="I156" s="11"/>
      <c r="J156" s="14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x14ac:dyDescent="0.2">
      <c r="A157" s="1"/>
      <c r="B157" s="2"/>
      <c r="C157" s="2"/>
      <c r="D157" s="8"/>
      <c r="E157" s="11"/>
      <c r="F157" s="11"/>
      <c r="G157" s="11"/>
      <c r="H157" s="11"/>
      <c r="I157" s="11"/>
      <c r="J157" s="14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x14ac:dyDescent="0.2">
      <c r="A158" s="1"/>
      <c r="B158" s="2"/>
      <c r="C158" s="2"/>
      <c r="D158" s="8"/>
      <c r="E158" s="11"/>
      <c r="F158" s="11"/>
      <c r="G158" s="11"/>
      <c r="H158" s="11"/>
      <c r="I158" s="11"/>
      <c r="J158" s="14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x14ac:dyDescent="0.2">
      <c r="A159" s="1"/>
      <c r="B159" s="2"/>
      <c r="C159" s="2"/>
      <c r="D159" s="8"/>
      <c r="E159" s="11"/>
      <c r="F159" s="11"/>
      <c r="G159" s="11"/>
      <c r="H159" s="11"/>
      <c r="I159" s="11"/>
      <c r="J159" s="14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x14ac:dyDescent="0.2">
      <c r="A160" s="1"/>
      <c r="B160" s="2"/>
      <c r="C160" s="2"/>
      <c r="D160" s="8"/>
      <c r="E160" s="11"/>
      <c r="F160" s="11"/>
      <c r="G160" s="11"/>
      <c r="H160" s="11"/>
      <c r="I160" s="11"/>
      <c r="J160" s="14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x14ac:dyDescent="0.2">
      <c r="A161" s="1"/>
      <c r="B161" s="2"/>
      <c r="C161" s="2"/>
      <c r="D161" s="8"/>
      <c r="E161" s="11"/>
      <c r="F161" s="11"/>
      <c r="G161" s="11"/>
      <c r="H161" s="11"/>
      <c r="I161" s="11"/>
      <c r="J161" s="14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x14ac:dyDescent="0.2">
      <c r="A162" s="1"/>
      <c r="B162" s="2"/>
      <c r="C162" s="2"/>
      <c r="D162" s="8"/>
      <c r="E162" s="11"/>
      <c r="F162" s="11"/>
      <c r="G162" s="11"/>
      <c r="H162" s="11"/>
      <c r="I162" s="11"/>
      <c r="J162" s="14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x14ac:dyDescent="0.2">
      <c r="A163" s="1"/>
      <c r="B163" s="2"/>
      <c r="C163" s="2"/>
      <c r="D163" s="8"/>
      <c r="E163" s="11"/>
      <c r="F163" s="11"/>
      <c r="G163" s="11"/>
      <c r="H163" s="11"/>
      <c r="I163" s="11"/>
      <c r="J163" s="14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x14ac:dyDescent="0.2">
      <c r="A164" s="1"/>
      <c r="B164" s="2"/>
      <c r="C164" s="2"/>
      <c r="D164" s="8"/>
      <c r="E164" s="11"/>
      <c r="F164" s="11"/>
      <c r="G164" s="11"/>
      <c r="H164" s="11"/>
      <c r="I164" s="11"/>
      <c r="J164" s="14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x14ac:dyDescent="0.2">
      <c r="A165" s="1"/>
      <c r="B165" s="2"/>
      <c r="C165" s="2"/>
      <c r="D165" s="8"/>
      <c r="E165" s="11"/>
      <c r="F165" s="11"/>
      <c r="G165" s="11"/>
      <c r="H165" s="11"/>
      <c r="I165" s="11"/>
      <c r="J165" s="14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x14ac:dyDescent="0.2">
      <c r="A166" s="1"/>
      <c r="B166" s="2"/>
      <c r="C166" s="2"/>
      <c r="D166" s="8"/>
      <c r="E166" s="11"/>
      <c r="F166" s="11"/>
      <c r="G166" s="11"/>
      <c r="H166" s="11"/>
      <c r="I166" s="11"/>
      <c r="J166" s="14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x14ac:dyDescent="0.2">
      <c r="A167" s="1"/>
      <c r="B167" s="2"/>
      <c r="C167" s="2"/>
      <c r="D167" s="8"/>
      <c r="E167" s="11"/>
      <c r="F167" s="11"/>
      <c r="G167" s="11"/>
      <c r="H167" s="11"/>
      <c r="I167" s="11"/>
      <c r="J167" s="14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x14ac:dyDescent="0.2">
      <c r="A168" s="1"/>
      <c r="B168" s="2"/>
      <c r="C168" s="2"/>
      <c r="D168" s="8"/>
      <c r="E168" s="11"/>
      <c r="F168" s="11"/>
      <c r="G168" s="11"/>
      <c r="H168" s="11"/>
      <c r="I168" s="11"/>
      <c r="J168" s="14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x14ac:dyDescent="0.2">
      <c r="A169" s="1"/>
      <c r="B169" s="2"/>
      <c r="C169" s="2"/>
      <c r="D169" s="8"/>
      <c r="E169" s="11"/>
      <c r="F169" s="11"/>
      <c r="G169" s="11"/>
      <c r="H169" s="11"/>
      <c r="I169" s="11"/>
      <c r="J169" s="14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x14ac:dyDescent="0.2">
      <c r="A170" s="1"/>
      <c r="B170" s="2"/>
      <c r="C170" s="2"/>
      <c r="D170" s="8"/>
      <c r="E170" s="11"/>
      <c r="F170" s="11"/>
      <c r="G170" s="11"/>
      <c r="H170" s="11"/>
      <c r="I170" s="11"/>
      <c r="J170" s="14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x14ac:dyDescent="0.2">
      <c r="A171" s="1"/>
      <c r="B171" s="2"/>
      <c r="C171" s="2"/>
      <c r="D171" s="8"/>
      <c r="E171" s="11"/>
      <c r="F171" s="11"/>
      <c r="G171" s="11"/>
      <c r="H171" s="11"/>
      <c r="I171" s="11"/>
      <c r="J171" s="14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x14ac:dyDescent="0.2">
      <c r="A172" s="1"/>
      <c r="B172" s="2"/>
      <c r="C172" s="2"/>
      <c r="D172" s="8"/>
      <c r="E172" s="11"/>
      <c r="F172" s="11"/>
      <c r="G172" s="11"/>
      <c r="H172" s="11"/>
      <c r="I172" s="11"/>
      <c r="J172" s="14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x14ac:dyDescent="0.2">
      <c r="A173" s="1"/>
      <c r="B173" s="2"/>
      <c r="C173" s="2"/>
      <c r="D173" s="8"/>
      <c r="E173" s="11"/>
      <c r="F173" s="11"/>
      <c r="G173" s="11"/>
      <c r="H173" s="11"/>
      <c r="I173" s="11"/>
      <c r="J173" s="14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x14ac:dyDescent="0.2">
      <c r="A174" s="1"/>
      <c r="B174" s="2"/>
      <c r="C174" s="2"/>
      <c r="D174" s="8"/>
      <c r="E174" s="11"/>
      <c r="F174" s="11"/>
      <c r="G174" s="11"/>
      <c r="H174" s="11"/>
      <c r="I174" s="11"/>
      <c r="J174" s="14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x14ac:dyDescent="0.2">
      <c r="A175" s="1"/>
      <c r="B175" s="2"/>
      <c r="C175" s="2"/>
      <c r="D175" s="8"/>
      <c r="E175" s="11"/>
      <c r="F175" s="11"/>
      <c r="G175" s="11"/>
      <c r="H175" s="11"/>
      <c r="I175" s="11"/>
      <c r="J175" s="14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x14ac:dyDescent="0.2">
      <c r="A176" s="1"/>
      <c r="B176" s="2"/>
      <c r="C176" s="2"/>
      <c r="D176" s="8"/>
      <c r="E176" s="11"/>
      <c r="F176" s="11"/>
      <c r="G176" s="11"/>
      <c r="H176" s="11"/>
      <c r="I176" s="11"/>
      <c r="J176" s="14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x14ac:dyDescent="0.2">
      <c r="A177" s="1"/>
      <c r="B177" s="2"/>
      <c r="C177" s="2"/>
      <c r="D177" s="8"/>
      <c r="E177" s="11"/>
      <c r="F177" s="11"/>
      <c r="G177" s="11"/>
      <c r="H177" s="11"/>
      <c r="I177" s="11"/>
      <c r="J177" s="14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x14ac:dyDescent="0.2">
      <c r="A178" s="1"/>
      <c r="B178" s="2"/>
      <c r="C178" s="2"/>
      <c r="D178" s="8"/>
      <c r="E178" s="11"/>
      <c r="F178" s="11"/>
      <c r="G178" s="11"/>
      <c r="H178" s="11"/>
      <c r="I178" s="11"/>
      <c r="J178" s="14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x14ac:dyDescent="0.2">
      <c r="A179" s="1"/>
      <c r="B179" s="2"/>
      <c r="C179" s="2"/>
      <c r="D179" s="8"/>
      <c r="E179" s="11"/>
      <c r="F179" s="11"/>
      <c r="G179" s="11"/>
      <c r="H179" s="11"/>
      <c r="I179" s="11"/>
      <c r="J179" s="14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x14ac:dyDescent="0.2">
      <c r="A180" s="1"/>
      <c r="B180" s="2"/>
      <c r="C180" s="2"/>
      <c r="D180" s="8"/>
      <c r="E180" s="11"/>
      <c r="F180" s="11"/>
      <c r="G180" s="11"/>
      <c r="H180" s="11"/>
      <c r="I180" s="11"/>
      <c r="J180" s="14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x14ac:dyDescent="0.2">
      <c r="A181" s="1"/>
      <c r="B181" s="2"/>
      <c r="C181" s="2"/>
      <c r="D181" s="8"/>
      <c r="E181" s="11"/>
      <c r="F181" s="11"/>
      <c r="G181" s="11"/>
      <c r="H181" s="11"/>
      <c r="I181" s="11"/>
      <c r="J181" s="14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x14ac:dyDescent="0.2">
      <c r="A182" s="1"/>
      <c r="B182" s="2"/>
      <c r="C182" s="2"/>
      <c r="D182" s="8"/>
      <c r="E182" s="11"/>
      <c r="F182" s="11"/>
      <c r="G182" s="11"/>
      <c r="H182" s="11"/>
      <c r="I182" s="11"/>
      <c r="J182" s="14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x14ac:dyDescent="0.2">
      <c r="A183" s="1"/>
      <c r="B183" s="2"/>
      <c r="C183" s="2"/>
      <c r="D183" s="8"/>
      <c r="E183" s="11"/>
      <c r="F183" s="11"/>
      <c r="G183" s="11"/>
      <c r="H183" s="11"/>
      <c r="I183" s="11"/>
      <c r="J183" s="14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x14ac:dyDescent="0.2">
      <c r="A184" s="1"/>
      <c r="B184" s="2"/>
      <c r="C184" s="2"/>
      <c r="D184" s="8"/>
      <c r="E184" s="11"/>
      <c r="F184" s="11"/>
      <c r="G184" s="11"/>
      <c r="H184" s="11"/>
      <c r="I184" s="11"/>
      <c r="J184" s="14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x14ac:dyDescent="0.2">
      <c r="A185" s="1"/>
      <c r="B185" s="2"/>
      <c r="C185" s="2"/>
      <c r="D185" s="8"/>
      <c r="E185" s="11"/>
      <c r="F185" s="11"/>
      <c r="G185" s="11"/>
      <c r="H185" s="11"/>
      <c r="I185" s="11"/>
      <c r="J185" s="14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x14ac:dyDescent="0.2">
      <c r="A186" s="1"/>
      <c r="B186" s="2"/>
      <c r="C186" s="2"/>
      <c r="D186" s="8"/>
      <c r="E186" s="11"/>
      <c r="F186" s="11"/>
      <c r="G186" s="11"/>
      <c r="H186" s="11"/>
      <c r="I186" s="11"/>
      <c r="J186" s="14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x14ac:dyDescent="0.2">
      <c r="A187" s="1"/>
      <c r="B187" s="2"/>
      <c r="C187" s="2"/>
      <c r="D187" s="8"/>
      <c r="E187" s="11"/>
      <c r="F187" s="11"/>
      <c r="G187" s="11"/>
      <c r="H187" s="11"/>
      <c r="I187" s="11"/>
      <c r="J187" s="14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x14ac:dyDescent="0.2">
      <c r="A188" s="1"/>
      <c r="B188" s="2"/>
      <c r="C188" s="2"/>
      <c r="D188" s="8"/>
      <c r="E188" s="11"/>
      <c r="F188" s="11"/>
      <c r="G188" s="11"/>
      <c r="H188" s="11"/>
      <c r="I188" s="11"/>
      <c r="J188" s="14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x14ac:dyDescent="0.2">
      <c r="A189" s="1"/>
      <c r="B189" s="2"/>
      <c r="C189" s="2"/>
      <c r="D189" s="8"/>
      <c r="E189" s="11"/>
      <c r="F189" s="11"/>
      <c r="G189" s="11"/>
      <c r="H189" s="11"/>
      <c r="I189" s="11"/>
      <c r="J189" s="14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x14ac:dyDescent="0.2">
      <c r="A190" s="1"/>
      <c r="B190" s="2"/>
      <c r="C190" s="2"/>
      <c r="D190" s="8"/>
      <c r="E190" s="11"/>
      <c r="F190" s="11"/>
      <c r="G190" s="11"/>
      <c r="H190" s="11"/>
      <c r="I190" s="11"/>
      <c r="J190" s="14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x14ac:dyDescent="0.2">
      <c r="A191" s="1"/>
      <c r="B191" s="2"/>
      <c r="C191" s="2"/>
      <c r="D191" s="8"/>
      <c r="E191" s="11"/>
      <c r="F191" s="11"/>
      <c r="G191" s="11"/>
      <c r="H191" s="11"/>
      <c r="I191" s="11"/>
      <c r="J191" s="14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x14ac:dyDescent="0.2">
      <c r="A192" s="1"/>
      <c r="B192" s="2"/>
      <c r="C192" s="2"/>
      <c r="D192" s="8"/>
      <c r="E192" s="11"/>
      <c r="F192" s="11"/>
      <c r="G192" s="11"/>
      <c r="H192" s="11"/>
      <c r="I192" s="11"/>
      <c r="J192" s="14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x14ac:dyDescent="0.2">
      <c r="A193" s="1"/>
      <c r="B193" s="2"/>
      <c r="C193" s="2"/>
      <c r="D193" s="8"/>
      <c r="E193" s="11"/>
      <c r="F193" s="11"/>
      <c r="G193" s="11"/>
      <c r="H193" s="11"/>
      <c r="I193" s="11"/>
      <c r="J193" s="14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x14ac:dyDescent="0.2">
      <c r="A194" s="1"/>
      <c r="B194" s="2"/>
      <c r="C194" s="2"/>
      <c r="D194" s="8"/>
      <c r="E194" s="11"/>
      <c r="F194" s="11"/>
      <c r="G194" s="11"/>
      <c r="H194" s="11"/>
      <c r="I194" s="11"/>
      <c r="J194" s="14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x14ac:dyDescent="0.2">
      <c r="A195" s="1"/>
      <c r="B195" s="2"/>
      <c r="C195" s="2"/>
      <c r="D195" s="8"/>
      <c r="E195" s="11"/>
      <c r="F195" s="11"/>
      <c r="G195" s="11"/>
      <c r="H195" s="11"/>
      <c r="I195" s="11"/>
      <c r="J195" s="14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x14ac:dyDescent="0.2">
      <c r="A196" s="1"/>
      <c r="B196" s="2"/>
      <c r="C196" s="2"/>
      <c r="D196" s="8"/>
      <c r="E196" s="11"/>
      <c r="F196" s="11"/>
      <c r="G196" s="11"/>
      <c r="H196" s="11"/>
      <c r="I196" s="11"/>
      <c r="J196" s="14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x14ac:dyDescent="0.2">
      <c r="A197" s="1"/>
      <c r="B197" s="2"/>
      <c r="C197" s="2"/>
      <c r="D197" s="8"/>
      <c r="E197" s="11"/>
      <c r="F197" s="11"/>
      <c r="G197" s="11"/>
      <c r="H197" s="11"/>
      <c r="I197" s="11"/>
      <c r="J197" s="14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x14ac:dyDescent="0.2">
      <c r="A198" s="1"/>
      <c r="B198" s="2"/>
      <c r="C198" s="2"/>
      <c r="D198" s="8"/>
      <c r="E198" s="11"/>
      <c r="F198" s="11"/>
      <c r="G198" s="11"/>
      <c r="H198" s="11"/>
      <c r="I198" s="11"/>
      <c r="J198" s="14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x14ac:dyDescent="0.2">
      <c r="A199" s="1"/>
      <c r="B199" s="2"/>
      <c r="C199" s="2"/>
      <c r="D199" s="8"/>
      <c r="E199" s="11"/>
      <c r="F199" s="11"/>
      <c r="G199" s="11"/>
      <c r="H199" s="11"/>
      <c r="I199" s="11"/>
      <c r="J199" s="14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x14ac:dyDescent="0.2">
      <c r="A200" s="1"/>
      <c r="B200" s="2"/>
      <c r="C200" s="2"/>
      <c r="D200" s="8"/>
      <c r="E200" s="11"/>
      <c r="F200" s="11"/>
      <c r="G200" s="11"/>
      <c r="H200" s="11"/>
      <c r="I200" s="11"/>
      <c r="J200" s="14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x14ac:dyDescent="0.2">
      <c r="A201" s="1"/>
      <c r="B201" s="2"/>
      <c r="C201" s="2"/>
      <c r="D201" s="8"/>
      <c r="E201" s="11"/>
      <c r="F201" s="11"/>
      <c r="G201" s="11"/>
      <c r="H201" s="11"/>
      <c r="I201" s="11"/>
      <c r="J201" s="14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x14ac:dyDescent="0.2">
      <c r="A202" s="1"/>
      <c r="B202" s="2"/>
      <c r="C202" s="2"/>
      <c r="D202" s="8"/>
      <c r="E202" s="11"/>
      <c r="F202" s="11"/>
      <c r="G202" s="11"/>
      <c r="H202" s="11"/>
      <c r="I202" s="11"/>
      <c r="J202" s="14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x14ac:dyDescent="0.2">
      <c r="A203" s="1"/>
      <c r="B203" s="2"/>
      <c r="C203" s="2"/>
      <c r="D203" s="8"/>
      <c r="E203" s="11"/>
      <c r="F203" s="11"/>
      <c r="G203" s="11"/>
      <c r="H203" s="11"/>
      <c r="I203" s="11"/>
      <c r="J203" s="14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x14ac:dyDescent="0.2">
      <c r="A204" s="1"/>
      <c r="B204" s="2"/>
      <c r="C204" s="2"/>
      <c r="D204" s="8"/>
      <c r="E204" s="11"/>
      <c r="F204" s="11"/>
      <c r="G204" s="11"/>
      <c r="H204" s="11"/>
      <c r="I204" s="11"/>
      <c r="J204" s="14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x14ac:dyDescent="0.2">
      <c r="A205" s="1"/>
      <c r="B205" s="2"/>
      <c r="C205" s="2"/>
      <c r="D205" s="8"/>
      <c r="E205" s="11"/>
      <c r="F205" s="11"/>
      <c r="G205" s="11"/>
      <c r="H205" s="11"/>
      <c r="I205" s="11"/>
      <c r="J205" s="14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x14ac:dyDescent="0.2">
      <c r="A206" s="1"/>
      <c r="B206" s="2"/>
      <c r="C206" s="2"/>
      <c r="D206" s="8"/>
      <c r="E206" s="11"/>
      <c r="F206" s="11"/>
      <c r="G206" s="11"/>
      <c r="H206" s="11"/>
      <c r="I206" s="11"/>
      <c r="J206" s="14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x14ac:dyDescent="0.2">
      <c r="A207" s="1"/>
      <c r="B207" s="2"/>
      <c r="C207" s="2"/>
      <c r="D207" s="8"/>
      <c r="E207" s="11"/>
      <c r="F207" s="11"/>
      <c r="G207" s="11"/>
      <c r="H207" s="11"/>
      <c r="I207" s="11"/>
      <c r="J207" s="14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x14ac:dyDescent="0.2">
      <c r="A208" s="1"/>
      <c r="B208" s="2"/>
      <c r="C208" s="2"/>
      <c r="D208" s="8"/>
      <c r="E208" s="11"/>
      <c r="F208" s="11"/>
      <c r="G208" s="11"/>
      <c r="H208" s="11"/>
      <c r="I208" s="11"/>
      <c r="J208" s="14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x14ac:dyDescent="0.2">
      <c r="A209" s="1"/>
      <c r="B209" s="2"/>
      <c r="C209" s="2"/>
      <c r="D209" s="8"/>
      <c r="E209" s="11"/>
      <c r="F209" s="11"/>
      <c r="G209" s="11"/>
      <c r="H209" s="11"/>
      <c r="I209" s="11"/>
      <c r="J209" s="14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x14ac:dyDescent="0.2">
      <c r="A210" s="1"/>
      <c r="B210" s="2"/>
      <c r="C210" s="2"/>
      <c r="D210" s="8"/>
      <c r="E210" s="11"/>
      <c r="F210" s="11"/>
      <c r="G210" s="11"/>
      <c r="H210" s="11"/>
      <c r="I210" s="11"/>
      <c r="J210" s="14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x14ac:dyDescent="0.2">
      <c r="A211" s="1"/>
      <c r="B211" s="2"/>
      <c r="C211" s="2"/>
      <c r="D211" s="8"/>
      <c r="E211" s="11"/>
      <c r="F211" s="11"/>
      <c r="G211" s="11"/>
      <c r="H211" s="11"/>
      <c r="I211" s="11"/>
      <c r="J211" s="14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x14ac:dyDescent="0.2">
      <c r="A212" s="1"/>
      <c r="B212" s="2"/>
      <c r="C212" s="2"/>
      <c r="D212" s="8"/>
      <c r="E212" s="11"/>
      <c r="F212" s="11"/>
      <c r="G212" s="11"/>
      <c r="H212" s="11"/>
      <c r="I212" s="11"/>
      <c r="J212" s="14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x14ac:dyDescent="0.2">
      <c r="A213" s="1"/>
      <c r="B213" s="2"/>
      <c r="C213" s="2"/>
      <c r="D213" s="8"/>
      <c r="E213" s="11"/>
      <c r="F213" s="11"/>
      <c r="G213" s="11"/>
      <c r="H213" s="11"/>
      <c r="I213" s="11"/>
      <c r="J213" s="14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x14ac:dyDescent="0.2">
      <c r="A214" s="1"/>
      <c r="B214" s="2"/>
      <c r="C214" s="2"/>
      <c r="D214" s="8"/>
      <c r="E214" s="11"/>
      <c r="F214" s="11"/>
      <c r="G214" s="11"/>
      <c r="H214" s="11"/>
      <c r="I214" s="11"/>
      <c r="J214" s="14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x14ac:dyDescent="0.2">
      <c r="A215" s="1"/>
      <c r="B215" s="2"/>
      <c r="C215" s="2"/>
      <c r="D215" s="8"/>
      <c r="E215" s="11"/>
      <c r="F215" s="11"/>
      <c r="G215" s="11"/>
      <c r="H215" s="11"/>
      <c r="I215" s="11"/>
      <c r="J215" s="14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x14ac:dyDescent="0.2">
      <c r="A216" s="1"/>
      <c r="B216" s="2"/>
      <c r="C216" s="2"/>
      <c r="D216" s="8"/>
      <c r="E216" s="11"/>
      <c r="F216" s="11"/>
      <c r="G216" s="11"/>
      <c r="H216" s="11"/>
      <c r="I216" s="11"/>
      <c r="J216" s="14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x14ac:dyDescent="0.2">
      <c r="A217" s="1"/>
      <c r="B217" s="2"/>
      <c r="C217" s="2"/>
      <c r="D217" s="8"/>
      <c r="E217" s="11"/>
      <c r="F217" s="11"/>
      <c r="G217" s="11"/>
      <c r="H217" s="11"/>
      <c r="I217" s="11"/>
      <c r="J217" s="14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x14ac:dyDescent="0.2">
      <c r="A218" s="1"/>
      <c r="B218" s="2"/>
      <c r="C218" s="2"/>
      <c r="D218" s="8"/>
      <c r="E218" s="11"/>
      <c r="F218" s="11"/>
      <c r="G218" s="11"/>
      <c r="H218" s="11"/>
      <c r="I218" s="11"/>
      <c r="J218" s="14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x14ac:dyDescent="0.2">
      <c r="A219" s="1"/>
      <c r="B219" s="2"/>
      <c r="C219" s="2"/>
      <c r="D219" s="8"/>
      <c r="E219" s="11"/>
      <c r="F219" s="11"/>
      <c r="G219" s="11"/>
      <c r="H219" s="11"/>
      <c r="I219" s="11"/>
      <c r="J219" s="14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x14ac:dyDescent="0.2">
      <c r="A220" s="1"/>
      <c r="B220" s="2"/>
      <c r="C220" s="2"/>
      <c r="D220" s="8"/>
      <c r="E220" s="11"/>
      <c r="F220" s="11"/>
      <c r="G220" s="11"/>
      <c r="H220" s="11"/>
      <c r="I220" s="11"/>
      <c r="J220" s="14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x14ac:dyDescent="0.2">
      <c r="A221" s="1"/>
      <c r="B221" s="2"/>
      <c r="C221" s="2"/>
      <c r="D221" s="8"/>
      <c r="E221" s="11"/>
      <c r="F221" s="11"/>
      <c r="G221" s="11"/>
      <c r="H221" s="11"/>
      <c r="I221" s="11"/>
      <c r="J221" s="14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x14ac:dyDescent="0.2">
      <c r="A222" s="1"/>
      <c r="B222" s="2"/>
      <c r="C222" s="2"/>
      <c r="D222" s="8"/>
      <c r="E222" s="11"/>
      <c r="F222" s="11"/>
      <c r="G222" s="11"/>
      <c r="H222" s="11"/>
      <c r="I222" s="11"/>
      <c r="J222" s="14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x14ac:dyDescent="0.2">
      <c r="A223" s="1"/>
      <c r="B223" s="2"/>
      <c r="C223" s="2"/>
      <c r="D223" s="8"/>
      <c r="E223" s="11"/>
      <c r="F223" s="11"/>
      <c r="G223" s="11"/>
      <c r="H223" s="11"/>
      <c r="I223" s="11"/>
      <c r="J223" s="14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x14ac:dyDescent="0.2">
      <c r="A224" s="1"/>
      <c r="B224" s="2"/>
      <c r="C224" s="2"/>
      <c r="D224" s="8"/>
      <c r="E224" s="11"/>
      <c r="F224" s="11"/>
      <c r="G224" s="11"/>
      <c r="H224" s="11"/>
      <c r="I224" s="11"/>
      <c r="J224" s="14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x14ac:dyDescent="0.2">
      <c r="A225" s="1"/>
      <c r="B225" s="2"/>
      <c r="C225" s="2"/>
      <c r="D225" s="8"/>
      <c r="E225" s="11"/>
      <c r="F225" s="11"/>
      <c r="G225" s="11"/>
      <c r="H225" s="11"/>
      <c r="I225" s="11"/>
      <c r="J225" s="14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x14ac:dyDescent="0.2">
      <c r="A226" s="1"/>
      <c r="B226" s="2"/>
      <c r="C226" s="2"/>
      <c r="D226" s="8"/>
      <c r="E226" s="11"/>
      <c r="F226" s="11"/>
      <c r="G226" s="11"/>
      <c r="H226" s="11"/>
      <c r="I226" s="11"/>
      <c r="J226" s="14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x14ac:dyDescent="0.2">
      <c r="A227" s="1"/>
      <c r="B227" s="2"/>
      <c r="C227" s="2"/>
      <c r="D227" s="8"/>
      <c r="E227" s="11"/>
      <c r="F227" s="11"/>
      <c r="G227" s="11"/>
      <c r="H227" s="11"/>
      <c r="I227" s="11"/>
      <c r="J227" s="14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x14ac:dyDescent="0.2">
      <c r="A228" s="1"/>
      <c r="B228" s="2"/>
      <c r="C228" s="2"/>
      <c r="D228" s="8"/>
      <c r="E228" s="11"/>
      <c r="F228" s="11"/>
      <c r="G228" s="11"/>
      <c r="H228" s="11"/>
      <c r="I228" s="11"/>
      <c r="J228" s="14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x14ac:dyDescent="0.2">
      <c r="A229" s="1"/>
      <c r="B229" s="2"/>
      <c r="C229" s="2"/>
      <c r="D229" s="8"/>
      <c r="E229" s="11"/>
      <c r="F229" s="11"/>
      <c r="G229" s="11"/>
      <c r="H229" s="11"/>
      <c r="I229" s="11"/>
      <c r="J229" s="14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x14ac:dyDescent="0.2">
      <c r="A230" s="1"/>
      <c r="B230" s="2"/>
      <c r="C230" s="2"/>
      <c r="D230" s="8"/>
      <c r="E230" s="11"/>
      <c r="F230" s="11"/>
      <c r="G230" s="11"/>
      <c r="H230" s="11"/>
      <c r="I230" s="11"/>
      <c r="J230" s="14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x14ac:dyDescent="0.2">
      <c r="A231" s="1"/>
      <c r="B231" s="2"/>
      <c r="C231" s="2"/>
      <c r="D231" s="8"/>
      <c r="E231" s="11"/>
      <c r="F231" s="11"/>
      <c r="G231" s="11"/>
      <c r="H231" s="11"/>
      <c r="I231" s="11"/>
      <c r="J231" s="14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x14ac:dyDescent="0.2">
      <c r="A232" s="1"/>
      <c r="B232" s="2"/>
      <c r="C232" s="2"/>
      <c r="D232" s="8"/>
      <c r="E232" s="11"/>
      <c r="F232" s="11"/>
      <c r="G232" s="11"/>
      <c r="H232" s="11"/>
      <c r="I232" s="11"/>
      <c r="J232" s="14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x14ac:dyDescent="0.2">
      <c r="A233" s="1"/>
      <c r="B233" s="2"/>
      <c r="C233" s="2"/>
      <c r="D233" s="8"/>
      <c r="E233" s="11"/>
      <c r="F233" s="11"/>
      <c r="G233" s="11"/>
      <c r="H233" s="11"/>
      <c r="I233" s="11"/>
      <c r="J233" s="14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x14ac:dyDescent="0.2">
      <c r="A234" s="1"/>
      <c r="B234" s="2"/>
      <c r="C234" s="2"/>
      <c r="D234" s="8"/>
      <c r="E234" s="11"/>
      <c r="F234" s="11"/>
      <c r="G234" s="11"/>
      <c r="H234" s="11"/>
      <c r="I234" s="11"/>
      <c r="J234" s="14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x14ac:dyDescent="0.2">
      <c r="A235" s="1"/>
      <c r="B235" s="2"/>
      <c r="C235" s="2"/>
      <c r="D235" s="8"/>
      <c r="E235" s="11"/>
      <c r="F235" s="11"/>
      <c r="G235" s="11"/>
      <c r="H235" s="11"/>
      <c r="I235" s="11"/>
      <c r="J235" s="14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x14ac:dyDescent="0.2">
      <c r="A236" s="1"/>
      <c r="B236" s="2"/>
      <c r="C236" s="2"/>
      <c r="D236" s="8"/>
      <c r="E236" s="11"/>
      <c r="F236" s="11"/>
      <c r="G236" s="11"/>
      <c r="H236" s="11"/>
      <c r="I236" s="11"/>
      <c r="J236" s="14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x14ac:dyDescent="0.2">
      <c r="A237" s="1"/>
      <c r="B237" s="2"/>
      <c r="C237" s="2"/>
      <c r="D237" s="8"/>
      <c r="E237" s="11"/>
      <c r="F237" s="11"/>
      <c r="G237" s="11"/>
      <c r="H237" s="11"/>
      <c r="I237" s="11"/>
      <c r="J237" s="14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x14ac:dyDescent="0.2">
      <c r="A238" s="1"/>
      <c r="B238" s="2"/>
      <c r="C238" s="2"/>
      <c r="D238" s="8"/>
      <c r="E238" s="11"/>
      <c r="F238" s="11"/>
      <c r="G238" s="11"/>
      <c r="H238" s="11"/>
      <c r="I238" s="11"/>
      <c r="J238" s="14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x14ac:dyDescent="0.2">
      <c r="A239" s="1"/>
      <c r="B239" s="2"/>
      <c r="C239" s="2"/>
      <c r="D239" s="8"/>
      <c r="E239" s="11"/>
      <c r="F239" s="11"/>
      <c r="G239" s="11"/>
      <c r="H239" s="11"/>
      <c r="I239" s="11"/>
      <c r="J239" s="14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x14ac:dyDescent="0.2">
      <c r="A240" s="1"/>
      <c r="B240" s="2"/>
      <c r="C240" s="2"/>
      <c r="D240" s="8"/>
      <c r="E240" s="11"/>
      <c r="F240" s="11"/>
      <c r="G240" s="11"/>
      <c r="H240" s="11"/>
      <c r="I240" s="11"/>
      <c r="J240" s="14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x14ac:dyDescent="0.2">
      <c r="A241" s="1"/>
      <c r="B241" s="2"/>
      <c r="C241" s="2"/>
      <c r="D241" s="8"/>
      <c r="E241" s="11"/>
      <c r="F241" s="11"/>
      <c r="G241" s="11"/>
      <c r="H241" s="11"/>
      <c r="I241" s="11"/>
      <c r="J241" s="14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x14ac:dyDescent="0.2">
      <c r="A242" s="1"/>
      <c r="B242" s="2"/>
      <c r="C242" s="2"/>
      <c r="D242" s="8"/>
      <c r="E242" s="11"/>
      <c r="F242" s="11"/>
      <c r="G242" s="11"/>
      <c r="H242" s="11"/>
      <c r="I242" s="11"/>
      <c r="J242" s="14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x14ac:dyDescent="0.2">
      <c r="A243" s="1"/>
      <c r="B243" s="2"/>
      <c r="C243" s="2"/>
      <c r="D243" s="8"/>
      <c r="E243" s="11"/>
      <c r="F243" s="11"/>
      <c r="G243" s="11"/>
      <c r="H243" s="11"/>
      <c r="I243" s="11"/>
      <c r="J243" s="14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x14ac:dyDescent="0.2">
      <c r="A244" s="1"/>
      <c r="B244" s="2"/>
      <c r="C244" s="2"/>
      <c r="D244" s="8"/>
      <c r="E244" s="11"/>
      <c r="F244" s="11"/>
      <c r="G244" s="11"/>
      <c r="H244" s="11"/>
      <c r="I244" s="11"/>
      <c r="J244" s="14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x14ac:dyDescent="0.2">
      <c r="A245" s="1"/>
      <c r="B245" s="2"/>
      <c r="C245" s="2"/>
      <c r="D245" s="8"/>
      <c r="E245" s="11"/>
      <c r="F245" s="11"/>
      <c r="G245" s="11"/>
      <c r="H245" s="11"/>
      <c r="I245" s="11"/>
      <c r="J245" s="14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x14ac:dyDescent="0.2">
      <c r="A246" s="1"/>
      <c r="B246" s="2"/>
      <c r="C246" s="2"/>
      <c r="D246" s="8"/>
      <c r="E246" s="11"/>
      <c r="F246" s="11"/>
      <c r="G246" s="11"/>
      <c r="H246" s="11"/>
      <c r="I246" s="11"/>
      <c r="J246" s="14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x14ac:dyDescent="0.2">
      <c r="A247" s="1"/>
      <c r="B247" s="2"/>
      <c r="C247" s="2"/>
      <c r="D247" s="8"/>
      <c r="E247" s="11"/>
      <c r="F247" s="11"/>
      <c r="G247" s="11"/>
      <c r="H247" s="11"/>
      <c r="I247" s="11"/>
      <c r="J247" s="14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x14ac:dyDescent="0.2">
      <c r="A248" s="1"/>
      <c r="B248" s="2"/>
      <c r="C248" s="2"/>
      <c r="D248" s="8"/>
      <c r="E248" s="11"/>
      <c r="F248" s="11"/>
      <c r="G248" s="11"/>
      <c r="H248" s="11"/>
      <c r="I248" s="11"/>
      <c r="J248" s="14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x14ac:dyDescent="0.2">
      <c r="A249" s="1"/>
      <c r="B249" s="2"/>
      <c r="C249" s="2"/>
      <c r="D249" s="8"/>
      <c r="E249" s="11"/>
      <c r="F249" s="11"/>
      <c r="G249" s="11"/>
      <c r="H249" s="11"/>
      <c r="I249" s="11"/>
      <c r="J249" s="14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x14ac:dyDescent="0.2">
      <c r="A250" s="1"/>
      <c r="B250" s="2"/>
      <c r="C250" s="2"/>
      <c r="D250" s="8"/>
      <c r="E250" s="11"/>
      <c r="F250" s="11"/>
      <c r="G250" s="11"/>
      <c r="H250" s="11"/>
      <c r="I250" s="11"/>
      <c r="J250" s="14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x14ac:dyDescent="0.2">
      <c r="A251" s="1"/>
      <c r="B251" s="2"/>
      <c r="C251" s="2"/>
      <c r="D251" s="8"/>
      <c r="E251" s="11"/>
      <c r="F251" s="11"/>
      <c r="G251" s="11"/>
      <c r="H251" s="11"/>
      <c r="I251" s="11"/>
      <c r="J251" s="14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x14ac:dyDescent="0.2">
      <c r="A252" s="1"/>
      <c r="B252" s="2"/>
      <c r="C252" s="2"/>
      <c r="D252" s="8"/>
      <c r="E252" s="11"/>
      <c r="F252" s="11"/>
      <c r="G252" s="11"/>
      <c r="H252" s="11"/>
      <c r="I252" s="11"/>
      <c r="J252" s="14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x14ac:dyDescent="0.2">
      <c r="A253" s="1"/>
      <c r="B253" s="2"/>
      <c r="C253" s="2"/>
      <c r="D253" s="8"/>
      <c r="E253" s="11"/>
      <c r="F253" s="11"/>
      <c r="G253" s="11"/>
      <c r="H253" s="11"/>
      <c r="I253" s="11"/>
      <c r="J253" s="14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x14ac:dyDescent="0.2">
      <c r="A254" s="1"/>
      <c r="B254" s="2"/>
      <c r="C254" s="2"/>
      <c r="D254" s="8"/>
      <c r="E254" s="11"/>
      <c r="F254" s="11"/>
      <c r="G254" s="11"/>
      <c r="H254" s="11"/>
      <c r="I254" s="11"/>
      <c r="J254" s="14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x14ac:dyDescent="0.2">
      <c r="A255" s="1"/>
      <c r="B255" s="2"/>
      <c r="C255" s="2"/>
      <c r="D255" s="8"/>
      <c r="E255" s="11"/>
      <c r="F255" s="11"/>
      <c r="G255" s="11"/>
      <c r="H255" s="11"/>
      <c r="I255" s="11"/>
      <c r="J255" s="14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x14ac:dyDescent="0.2">
      <c r="A256" s="1"/>
      <c r="B256" s="2"/>
      <c r="C256" s="2"/>
      <c r="D256" s="8"/>
      <c r="E256" s="11"/>
      <c r="F256" s="11"/>
      <c r="G256" s="11"/>
      <c r="H256" s="11"/>
      <c r="I256" s="11"/>
      <c r="J256" s="14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x14ac:dyDescent="0.2">
      <c r="A257" s="1"/>
      <c r="B257" s="2"/>
      <c r="C257" s="2"/>
      <c r="D257" s="8"/>
      <c r="E257" s="11"/>
      <c r="F257" s="11"/>
      <c r="G257" s="11"/>
      <c r="H257" s="11"/>
      <c r="I257" s="11"/>
      <c r="J257" s="14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x14ac:dyDescent="0.2">
      <c r="A258" s="1"/>
      <c r="B258" s="2"/>
      <c r="C258" s="2"/>
      <c r="D258" s="8"/>
      <c r="E258" s="11"/>
      <c r="F258" s="11"/>
      <c r="G258" s="11"/>
      <c r="H258" s="11"/>
      <c r="I258" s="11"/>
      <c r="J258" s="14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x14ac:dyDescent="0.2">
      <c r="A259" s="1"/>
      <c r="B259" s="2"/>
      <c r="C259" s="2"/>
      <c r="D259" s="8"/>
      <c r="E259" s="11"/>
      <c r="F259" s="11"/>
      <c r="G259" s="11"/>
      <c r="H259" s="11"/>
      <c r="I259" s="11"/>
      <c r="J259" s="14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x14ac:dyDescent="0.2">
      <c r="A260" s="1"/>
      <c r="B260" s="2"/>
      <c r="C260" s="2"/>
      <c r="D260" s="8"/>
      <c r="E260" s="11"/>
      <c r="F260" s="11"/>
      <c r="G260" s="11"/>
      <c r="H260" s="11"/>
      <c r="I260" s="11"/>
      <c r="J260" s="14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x14ac:dyDescent="0.2">
      <c r="A261" s="1"/>
      <c r="B261" s="2"/>
      <c r="C261" s="2"/>
      <c r="D261" s="8"/>
      <c r="E261" s="11"/>
      <c r="F261" s="11"/>
      <c r="G261" s="11"/>
      <c r="H261" s="11"/>
      <c r="I261" s="11"/>
      <c r="J261" s="14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x14ac:dyDescent="0.2">
      <c r="A262" s="1"/>
      <c r="B262" s="2"/>
      <c r="C262" s="2"/>
      <c r="D262" s="8"/>
      <c r="E262" s="11"/>
      <c r="F262" s="11"/>
      <c r="G262" s="11"/>
      <c r="H262" s="11"/>
      <c r="I262" s="11"/>
      <c r="J262" s="14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x14ac:dyDescent="0.2">
      <c r="A263" s="1"/>
      <c r="B263" s="2"/>
      <c r="C263" s="2"/>
      <c r="D263" s="8"/>
      <c r="E263" s="11"/>
      <c r="F263" s="11"/>
      <c r="G263" s="11"/>
      <c r="H263" s="11"/>
      <c r="I263" s="11"/>
      <c r="J263" s="14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x14ac:dyDescent="0.2">
      <c r="A264" s="1"/>
      <c r="B264" s="2"/>
      <c r="C264" s="2"/>
      <c r="D264" s="8"/>
      <c r="E264" s="11"/>
      <c r="F264" s="11"/>
      <c r="G264" s="11"/>
      <c r="H264" s="11"/>
      <c r="I264" s="11"/>
      <c r="J264" s="14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x14ac:dyDescent="0.2">
      <c r="A265" s="1"/>
      <c r="B265" s="2"/>
      <c r="C265" s="2"/>
      <c r="D265" s="8"/>
      <c r="E265" s="11"/>
      <c r="F265" s="11"/>
      <c r="G265" s="11"/>
      <c r="H265" s="11"/>
      <c r="I265" s="11"/>
      <c r="J265" s="14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x14ac:dyDescent="0.2">
      <c r="A266" s="1"/>
      <c r="B266" s="2"/>
      <c r="C266" s="2"/>
      <c r="D266" s="8"/>
      <c r="E266" s="11"/>
      <c r="F266" s="11"/>
      <c r="G266" s="11"/>
      <c r="H266" s="11"/>
      <c r="I266" s="11"/>
      <c r="J266" s="14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x14ac:dyDescent="0.2">
      <c r="A267" s="1"/>
      <c r="B267" s="2"/>
      <c r="C267" s="2"/>
      <c r="D267" s="8"/>
      <c r="E267" s="11"/>
      <c r="F267" s="11"/>
      <c r="G267" s="11"/>
      <c r="H267" s="11"/>
      <c r="I267" s="11"/>
      <c r="J267" s="14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x14ac:dyDescent="0.2">
      <c r="A268" s="1"/>
      <c r="B268" s="2"/>
      <c r="C268" s="2"/>
      <c r="D268" s="8"/>
      <c r="E268" s="11"/>
      <c r="F268" s="11"/>
      <c r="G268" s="11"/>
      <c r="H268" s="11"/>
      <c r="I268" s="11"/>
      <c r="J268" s="14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x14ac:dyDescent="0.2">
      <c r="A269" s="1"/>
      <c r="B269" s="2"/>
      <c r="C269" s="2"/>
      <c r="D269" s="8"/>
      <c r="E269" s="11"/>
      <c r="F269" s="11"/>
      <c r="G269" s="11"/>
      <c r="H269" s="11"/>
      <c r="I269" s="11"/>
      <c r="J269" s="14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x14ac:dyDescent="0.2">
      <c r="A270" s="1"/>
      <c r="B270" s="2"/>
      <c r="C270" s="2"/>
      <c r="D270" s="8"/>
      <c r="E270" s="11"/>
      <c r="F270" s="11"/>
      <c r="G270" s="11"/>
      <c r="H270" s="11"/>
      <c r="I270" s="11"/>
      <c r="J270" s="14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x14ac:dyDescent="0.2">
      <c r="A271" s="1"/>
      <c r="B271" s="2"/>
      <c r="C271" s="2"/>
      <c r="D271" s="8"/>
      <c r="E271" s="11"/>
      <c r="F271" s="11"/>
      <c r="G271" s="11"/>
      <c r="H271" s="11"/>
      <c r="I271" s="11"/>
      <c r="J271" s="14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x14ac:dyDescent="0.2">
      <c r="A272" s="1"/>
      <c r="B272" s="2"/>
      <c r="C272" s="2"/>
      <c r="D272" s="8"/>
      <c r="E272" s="11"/>
      <c r="F272" s="11"/>
      <c r="G272" s="11"/>
      <c r="H272" s="11"/>
      <c r="I272" s="11"/>
      <c r="J272" s="14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x14ac:dyDescent="0.2">
      <c r="A273" s="1"/>
      <c r="B273" s="2"/>
      <c r="C273" s="2"/>
      <c r="D273" s="8"/>
      <c r="E273" s="11"/>
      <c r="F273" s="11"/>
      <c r="G273" s="11"/>
      <c r="H273" s="11"/>
      <c r="I273" s="11"/>
      <c r="J273" s="14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x14ac:dyDescent="0.2">
      <c r="A274" s="1"/>
      <c r="B274" s="2"/>
      <c r="C274" s="2"/>
      <c r="D274" s="8"/>
      <c r="E274" s="11"/>
      <c r="F274" s="11"/>
      <c r="G274" s="11"/>
      <c r="H274" s="11"/>
      <c r="I274" s="11"/>
      <c r="J274" s="14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x14ac:dyDescent="0.2">
      <c r="A275" s="1"/>
      <c r="B275" s="2"/>
      <c r="C275" s="2"/>
      <c r="D275" s="8"/>
      <c r="E275" s="11"/>
      <c r="F275" s="11"/>
      <c r="G275" s="11"/>
      <c r="H275" s="11"/>
      <c r="I275" s="11"/>
      <c r="J275" s="14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x14ac:dyDescent="0.2">
      <c r="A276" s="1"/>
      <c r="B276" s="2"/>
      <c r="C276" s="2"/>
      <c r="D276" s="8"/>
      <c r="E276" s="11"/>
      <c r="F276" s="11"/>
      <c r="G276" s="11"/>
      <c r="H276" s="11"/>
      <c r="I276" s="11"/>
      <c r="J276" s="14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x14ac:dyDescent="0.2">
      <c r="A277" s="1"/>
      <c r="B277" s="2"/>
      <c r="C277" s="2"/>
      <c r="D277" s="8"/>
      <c r="E277" s="11"/>
      <c r="F277" s="11"/>
      <c r="G277" s="11"/>
      <c r="H277" s="11"/>
      <c r="I277" s="11"/>
      <c r="J277" s="14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x14ac:dyDescent="0.2">
      <c r="A278" s="1"/>
      <c r="B278" s="2"/>
      <c r="C278" s="2"/>
      <c r="D278" s="8"/>
      <c r="E278" s="11"/>
      <c r="F278" s="11"/>
      <c r="G278" s="11"/>
      <c r="H278" s="11"/>
      <c r="I278" s="11"/>
      <c r="J278" s="14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x14ac:dyDescent="0.2">
      <c r="A279" s="1"/>
      <c r="B279" s="2"/>
      <c r="C279" s="2"/>
      <c r="D279" s="8"/>
      <c r="E279" s="11"/>
      <c r="F279" s="11"/>
      <c r="G279" s="11"/>
      <c r="H279" s="11"/>
      <c r="I279" s="11"/>
      <c r="J279" s="14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x14ac:dyDescent="0.2">
      <c r="A280" s="1"/>
      <c r="B280" s="2"/>
      <c r="C280" s="2"/>
      <c r="D280" s="8"/>
      <c r="E280" s="11"/>
      <c r="F280" s="11"/>
      <c r="G280" s="11"/>
      <c r="H280" s="11"/>
      <c r="I280" s="11"/>
      <c r="J280" s="14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x14ac:dyDescent="0.2">
      <c r="A281" s="1"/>
      <c r="B281" s="2"/>
      <c r="C281" s="2"/>
      <c r="D281" s="8"/>
      <c r="E281" s="11"/>
      <c r="F281" s="11"/>
      <c r="G281" s="11"/>
      <c r="H281" s="11"/>
      <c r="I281" s="11"/>
      <c r="J281" s="14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x14ac:dyDescent="0.2">
      <c r="A282" s="1"/>
      <c r="B282" s="2"/>
      <c r="C282" s="2"/>
      <c r="D282" s="8"/>
      <c r="E282" s="11"/>
      <c r="F282" s="11"/>
      <c r="G282" s="11"/>
      <c r="H282" s="11"/>
      <c r="I282" s="11"/>
      <c r="J282" s="14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x14ac:dyDescent="0.2">
      <c r="A283" s="1"/>
      <c r="B283" s="2"/>
      <c r="C283" s="2"/>
      <c r="D283" s="8"/>
      <c r="E283" s="11"/>
      <c r="F283" s="11"/>
      <c r="G283" s="11"/>
      <c r="H283" s="11"/>
      <c r="I283" s="11"/>
      <c r="J283" s="14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x14ac:dyDescent="0.2">
      <c r="A284" s="1"/>
      <c r="B284" s="2"/>
      <c r="C284" s="2"/>
      <c r="D284" s="8"/>
      <c r="E284" s="11"/>
      <c r="F284" s="11"/>
      <c r="G284" s="11"/>
      <c r="H284" s="11"/>
      <c r="I284" s="11"/>
      <c r="J284" s="14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x14ac:dyDescent="0.2">
      <c r="A285" s="1"/>
      <c r="B285" s="2"/>
      <c r="C285" s="2"/>
      <c r="D285" s="8"/>
      <c r="E285" s="11"/>
      <c r="F285" s="11"/>
      <c r="G285" s="11"/>
      <c r="H285" s="11"/>
      <c r="I285" s="11"/>
      <c r="J285" s="14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x14ac:dyDescent="0.2">
      <c r="A286" s="1"/>
      <c r="B286" s="2"/>
      <c r="C286" s="2"/>
      <c r="D286" s="8"/>
      <c r="E286" s="11"/>
      <c r="F286" s="11"/>
      <c r="G286" s="11"/>
      <c r="H286" s="11"/>
      <c r="I286" s="11"/>
      <c r="J286" s="14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x14ac:dyDescent="0.2">
      <c r="A287" s="1"/>
      <c r="B287" s="2"/>
      <c r="C287" s="2"/>
      <c r="D287" s="8"/>
      <c r="E287" s="11"/>
      <c r="F287" s="11"/>
      <c r="G287" s="11"/>
      <c r="H287" s="11"/>
      <c r="I287" s="11"/>
      <c r="J287" s="14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x14ac:dyDescent="0.2">
      <c r="A288" s="1"/>
      <c r="B288" s="2"/>
      <c r="C288" s="2"/>
      <c r="D288" s="8"/>
      <c r="E288" s="11"/>
      <c r="F288" s="11"/>
      <c r="G288" s="11"/>
      <c r="H288" s="11"/>
      <c r="I288" s="11"/>
      <c r="J288" s="14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x14ac:dyDescent="0.2">
      <c r="A289" s="1"/>
      <c r="B289" s="2"/>
      <c r="C289" s="2"/>
      <c r="D289" s="8"/>
      <c r="E289" s="11"/>
      <c r="F289" s="11"/>
      <c r="G289" s="11"/>
      <c r="H289" s="11"/>
      <c r="I289" s="11"/>
      <c r="J289" s="14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x14ac:dyDescent="0.2">
      <c r="A290" s="1"/>
      <c r="B290" s="2"/>
      <c r="C290" s="2"/>
      <c r="D290" s="8"/>
      <c r="E290" s="11"/>
      <c r="F290" s="11"/>
      <c r="G290" s="11"/>
      <c r="H290" s="11"/>
      <c r="I290" s="11"/>
      <c r="J290" s="14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x14ac:dyDescent="0.2">
      <c r="A291" s="1"/>
      <c r="B291" s="2"/>
      <c r="C291" s="2"/>
      <c r="D291" s="8"/>
      <c r="E291" s="11"/>
      <c r="F291" s="11"/>
      <c r="G291" s="11"/>
      <c r="H291" s="11"/>
      <c r="I291" s="11"/>
      <c r="J291" s="14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x14ac:dyDescent="0.2">
      <c r="A292" s="1"/>
      <c r="B292" s="2"/>
      <c r="C292" s="2"/>
      <c r="D292" s="8"/>
      <c r="E292" s="11"/>
      <c r="F292" s="11"/>
      <c r="G292" s="11"/>
      <c r="H292" s="11"/>
      <c r="I292" s="11"/>
      <c r="J292" s="14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x14ac:dyDescent="0.2">
      <c r="A293" s="1"/>
      <c r="B293" s="2"/>
      <c r="C293" s="2"/>
      <c r="D293" s="8"/>
      <c r="E293" s="11"/>
      <c r="F293" s="11"/>
      <c r="G293" s="11"/>
      <c r="H293" s="11"/>
      <c r="I293" s="11"/>
      <c r="J293" s="14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x14ac:dyDescent="0.2">
      <c r="A294" s="1"/>
      <c r="B294" s="2"/>
      <c r="C294" s="2"/>
      <c r="D294" s="8"/>
      <c r="E294" s="11"/>
      <c r="F294" s="11"/>
      <c r="G294" s="11"/>
      <c r="H294" s="11"/>
      <c r="I294" s="11"/>
      <c r="J294" s="14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x14ac:dyDescent="0.2">
      <c r="A295" s="1"/>
      <c r="B295" s="2"/>
      <c r="C295" s="2"/>
      <c r="D295" s="8"/>
      <c r="E295" s="11"/>
      <c r="F295" s="11"/>
      <c r="G295" s="11"/>
      <c r="H295" s="11"/>
      <c r="I295" s="11"/>
      <c r="J295" s="14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x14ac:dyDescent="0.2">
      <c r="A296" s="1"/>
      <c r="B296" s="2"/>
      <c r="C296" s="2"/>
      <c r="D296" s="8"/>
      <c r="E296" s="11"/>
      <c r="F296" s="11"/>
      <c r="G296" s="11"/>
      <c r="H296" s="11"/>
      <c r="I296" s="11"/>
      <c r="J296" s="14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x14ac:dyDescent="0.2">
      <c r="A297" s="1"/>
      <c r="B297" s="2"/>
      <c r="C297" s="2"/>
      <c r="D297" s="8"/>
      <c r="E297" s="11"/>
      <c r="F297" s="11"/>
      <c r="G297" s="11"/>
      <c r="H297" s="11"/>
      <c r="I297" s="11"/>
      <c r="J297" s="14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x14ac:dyDescent="0.2">
      <c r="A298" s="1"/>
      <c r="B298" s="2"/>
      <c r="C298" s="2"/>
      <c r="D298" s="8"/>
      <c r="E298" s="11"/>
      <c r="F298" s="11"/>
      <c r="G298" s="11"/>
      <c r="H298" s="11"/>
      <c r="I298" s="11"/>
      <c r="J298" s="14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x14ac:dyDescent="0.2">
      <c r="A299" s="1"/>
      <c r="B299" s="2"/>
      <c r="C299" s="2"/>
      <c r="D299" s="8"/>
      <c r="E299" s="11"/>
      <c r="F299" s="11"/>
      <c r="G299" s="11"/>
      <c r="H299" s="11"/>
      <c r="I299" s="11"/>
      <c r="J299" s="14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x14ac:dyDescent="0.2">
      <c r="A300" s="1"/>
      <c r="B300" s="2"/>
      <c r="C300" s="2"/>
      <c r="D300" s="8"/>
      <c r="E300" s="11"/>
      <c r="F300" s="11"/>
      <c r="G300" s="11"/>
      <c r="H300" s="11"/>
      <c r="I300" s="11"/>
      <c r="J300" s="14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x14ac:dyDescent="0.2">
      <c r="A301" s="1"/>
      <c r="B301" s="2"/>
      <c r="C301" s="2"/>
      <c r="D301" s="8"/>
      <c r="E301" s="11"/>
      <c r="F301" s="11"/>
      <c r="G301" s="11"/>
      <c r="H301" s="11"/>
      <c r="I301" s="11"/>
      <c r="J301" s="14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x14ac:dyDescent="0.2">
      <c r="A302" s="1"/>
      <c r="B302" s="2"/>
      <c r="C302" s="2"/>
      <c r="D302" s="8"/>
      <c r="E302" s="11"/>
      <c r="F302" s="11"/>
      <c r="G302" s="11"/>
      <c r="H302" s="11"/>
      <c r="I302" s="11"/>
      <c r="J302" s="14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x14ac:dyDescent="0.2">
      <c r="A303" s="1"/>
      <c r="B303" s="2"/>
      <c r="C303" s="2"/>
      <c r="D303" s="8"/>
      <c r="E303" s="11"/>
      <c r="F303" s="11"/>
      <c r="G303" s="11"/>
      <c r="H303" s="11"/>
      <c r="I303" s="11"/>
      <c r="J303" s="14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x14ac:dyDescent="0.2">
      <c r="A304" s="1"/>
      <c r="B304" s="2"/>
      <c r="C304" s="2"/>
      <c r="D304" s="8"/>
      <c r="E304" s="11"/>
      <c r="F304" s="11"/>
      <c r="G304" s="11"/>
      <c r="H304" s="11"/>
      <c r="I304" s="11"/>
      <c r="J304" s="14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x14ac:dyDescent="0.2">
      <c r="A305" s="1"/>
      <c r="B305" s="2"/>
      <c r="C305" s="2"/>
      <c r="D305" s="8"/>
      <c r="E305" s="11"/>
      <c r="F305" s="11"/>
      <c r="G305" s="11"/>
      <c r="H305" s="11"/>
      <c r="I305" s="11"/>
      <c r="J305" s="14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x14ac:dyDescent="0.2">
      <c r="A306" s="1"/>
      <c r="B306" s="2"/>
      <c r="C306" s="2"/>
      <c r="D306" s="8"/>
      <c r="E306" s="11"/>
      <c r="F306" s="11"/>
      <c r="G306" s="11"/>
      <c r="H306" s="11"/>
      <c r="I306" s="11"/>
      <c r="J306" s="14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x14ac:dyDescent="0.2">
      <c r="A307" s="1"/>
      <c r="B307" s="2"/>
      <c r="C307" s="2"/>
      <c r="D307" s="8"/>
      <c r="E307" s="11"/>
      <c r="F307" s="11"/>
      <c r="G307" s="11"/>
      <c r="H307" s="11"/>
      <c r="I307" s="11"/>
      <c r="J307" s="14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x14ac:dyDescent="0.2">
      <c r="A308" s="1"/>
      <c r="B308" s="2"/>
      <c r="C308" s="2"/>
      <c r="D308" s="8"/>
      <c r="E308" s="11"/>
      <c r="F308" s="11"/>
      <c r="G308" s="11"/>
      <c r="H308" s="11"/>
      <c r="I308" s="11"/>
      <c r="J308" s="14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x14ac:dyDescent="0.2">
      <c r="A309" s="1"/>
      <c r="B309" s="2"/>
      <c r="C309" s="2"/>
      <c r="D309" s="8"/>
      <c r="E309" s="11"/>
      <c r="F309" s="11"/>
      <c r="G309" s="11"/>
      <c r="H309" s="11"/>
      <c r="I309" s="11"/>
      <c r="J309" s="14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x14ac:dyDescent="0.2">
      <c r="A310" s="1"/>
      <c r="B310" s="2"/>
      <c r="C310" s="2"/>
      <c r="D310" s="8"/>
      <c r="E310" s="11"/>
      <c r="F310" s="11"/>
      <c r="G310" s="11"/>
      <c r="H310" s="11"/>
      <c r="I310" s="11"/>
      <c r="J310" s="14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x14ac:dyDescent="0.2">
      <c r="A311" s="1"/>
      <c r="B311" s="2"/>
      <c r="C311" s="2"/>
      <c r="D311" s="8"/>
      <c r="E311" s="11"/>
      <c r="F311" s="11"/>
      <c r="G311" s="11"/>
      <c r="H311" s="11"/>
      <c r="I311" s="11"/>
      <c r="J311" s="14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x14ac:dyDescent="0.2">
      <c r="A312" s="1"/>
      <c r="B312" s="2"/>
      <c r="C312" s="2"/>
      <c r="D312" s="8"/>
      <c r="E312" s="11"/>
      <c r="F312" s="11"/>
      <c r="G312" s="11"/>
      <c r="H312" s="11"/>
      <c r="I312" s="11"/>
      <c r="J312" s="14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x14ac:dyDescent="0.2">
      <c r="A313" s="1"/>
      <c r="B313" s="2"/>
      <c r="C313" s="2"/>
      <c r="D313" s="8"/>
      <c r="E313" s="11"/>
      <c r="F313" s="11"/>
      <c r="G313" s="11"/>
      <c r="H313" s="11"/>
      <c r="I313" s="11"/>
      <c r="J313" s="14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x14ac:dyDescent="0.2">
      <c r="A314" s="1"/>
      <c r="B314" s="2"/>
      <c r="C314" s="2"/>
      <c r="D314" s="8"/>
      <c r="E314" s="11"/>
      <c r="F314" s="11"/>
      <c r="G314" s="11"/>
      <c r="H314" s="11"/>
      <c r="I314" s="11"/>
      <c r="J314" s="14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x14ac:dyDescent="0.2">
      <c r="A315" s="1"/>
      <c r="B315" s="2"/>
      <c r="C315" s="2"/>
      <c r="D315" s="8"/>
      <c r="E315" s="11"/>
      <c r="F315" s="11"/>
      <c r="G315" s="11"/>
      <c r="H315" s="11"/>
      <c r="I315" s="11"/>
      <c r="J315" s="14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x14ac:dyDescent="0.2">
      <c r="A316" s="1"/>
      <c r="B316" s="2"/>
      <c r="C316" s="2"/>
      <c r="D316" s="8"/>
      <c r="E316" s="11"/>
      <c r="F316" s="11"/>
      <c r="G316" s="11"/>
      <c r="H316" s="11"/>
      <c r="I316" s="11"/>
      <c r="J316" s="14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x14ac:dyDescent="0.2">
      <c r="A317" s="1"/>
      <c r="B317" s="2"/>
      <c r="C317" s="2"/>
      <c r="D317" s="8"/>
      <c r="E317" s="11"/>
      <c r="F317" s="11"/>
      <c r="G317" s="11"/>
      <c r="H317" s="11"/>
      <c r="I317" s="11"/>
      <c r="J317" s="14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x14ac:dyDescent="0.2">
      <c r="A318" s="1"/>
      <c r="B318" s="2"/>
      <c r="C318" s="2"/>
      <c r="D318" s="8"/>
      <c r="E318" s="11"/>
      <c r="F318" s="11"/>
      <c r="G318" s="11"/>
      <c r="H318" s="11"/>
      <c r="I318" s="11"/>
      <c r="J318" s="14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x14ac:dyDescent="0.2">
      <c r="A319" s="1"/>
      <c r="B319" s="2"/>
      <c r="C319" s="2"/>
      <c r="D319" s="8"/>
      <c r="E319" s="11"/>
      <c r="F319" s="11"/>
      <c r="G319" s="11"/>
      <c r="H319" s="11"/>
      <c r="I319" s="11"/>
      <c r="J319" s="14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x14ac:dyDescent="0.2">
      <c r="A320" s="1"/>
      <c r="B320" s="2"/>
      <c r="C320" s="2"/>
      <c r="D320" s="8"/>
      <c r="E320" s="11"/>
      <c r="F320" s="11"/>
      <c r="G320" s="11"/>
      <c r="H320" s="11"/>
      <c r="I320" s="11"/>
      <c r="J320" s="14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x14ac:dyDescent="0.2">
      <c r="A321" s="1"/>
      <c r="B321" s="2"/>
      <c r="C321" s="2"/>
      <c r="D321" s="8"/>
      <c r="E321" s="11"/>
      <c r="F321" s="11"/>
      <c r="G321" s="11"/>
      <c r="H321" s="11"/>
      <c r="I321" s="11"/>
      <c r="J321" s="14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x14ac:dyDescent="0.2">
      <c r="A322" s="1"/>
      <c r="B322" s="2"/>
      <c r="C322" s="2"/>
      <c r="D322" s="8"/>
      <c r="E322" s="11"/>
      <c r="F322" s="11"/>
      <c r="G322" s="11"/>
      <c r="H322" s="11"/>
      <c r="I322" s="11"/>
      <c r="J322" s="14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x14ac:dyDescent="0.2">
      <c r="A323" s="1"/>
      <c r="B323" s="2"/>
      <c r="C323" s="2"/>
      <c r="D323" s="8"/>
      <c r="E323" s="11"/>
      <c r="F323" s="11"/>
      <c r="G323" s="11"/>
      <c r="H323" s="11"/>
      <c r="I323" s="11"/>
      <c r="J323" s="14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x14ac:dyDescent="0.2">
      <c r="A324" s="1"/>
      <c r="B324" s="2"/>
      <c r="C324" s="2"/>
      <c r="D324" s="8"/>
      <c r="E324" s="11"/>
      <c r="F324" s="11"/>
      <c r="G324" s="11"/>
      <c r="H324" s="11"/>
      <c r="I324" s="11"/>
      <c r="J324" s="14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x14ac:dyDescent="0.2">
      <c r="A325" s="1"/>
      <c r="B325" s="2"/>
      <c r="C325" s="2"/>
      <c r="D325" s="8"/>
      <c r="E325" s="11"/>
      <c r="F325" s="11"/>
      <c r="G325" s="11"/>
      <c r="H325" s="11"/>
      <c r="I325" s="11"/>
      <c r="J325" s="14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x14ac:dyDescent="0.2">
      <c r="A326" s="1"/>
      <c r="B326" s="2"/>
      <c r="C326" s="2"/>
      <c r="D326" s="8"/>
      <c r="E326" s="11"/>
      <c r="F326" s="11"/>
      <c r="G326" s="11"/>
      <c r="H326" s="11"/>
      <c r="I326" s="11"/>
      <c r="J326" s="14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x14ac:dyDescent="0.2">
      <c r="A327" s="1"/>
      <c r="B327" s="2"/>
      <c r="C327" s="2"/>
      <c r="D327" s="8"/>
      <c r="E327" s="11"/>
      <c r="F327" s="11"/>
      <c r="G327" s="11"/>
      <c r="H327" s="11"/>
      <c r="I327" s="11"/>
      <c r="J327" s="14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x14ac:dyDescent="0.2">
      <c r="A328" s="1"/>
      <c r="B328" s="2"/>
      <c r="C328" s="2"/>
      <c r="D328" s="8"/>
      <c r="E328" s="11"/>
      <c r="F328" s="11"/>
      <c r="G328" s="11"/>
      <c r="H328" s="11"/>
      <c r="I328" s="11"/>
      <c r="J328" s="14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x14ac:dyDescent="0.2">
      <c r="A329" s="1"/>
      <c r="B329" s="2"/>
      <c r="C329" s="2"/>
      <c r="D329" s="8"/>
      <c r="E329" s="11"/>
      <c r="F329" s="11"/>
      <c r="G329" s="11"/>
      <c r="H329" s="11"/>
      <c r="I329" s="11"/>
      <c r="J329" s="14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x14ac:dyDescent="0.2">
      <c r="A330" s="1"/>
      <c r="B330" s="2"/>
      <c r="C330" s="2"/>
      <c r="D330" s="8"/>
      <c r="E330" s="11"/>
      <c r="F330" s="11"/>
      <c r="G330" s="11"/>
      <c r="H330" s="11"/>
      <c r="I330" s="11"/>
      <c r="J330" s="14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x14ac:dyDescent="0.2">
      <c r="A331" s="1"/>
      <c r="B331" s="2"/>
      <c r="C331" s="2"/>
      <c r="D331" s="8"/>
      <c r="E331" s="11"/>
      <c r="F331" s="11"/>
      <c r="G331" s="11"/>
      <c r="H331" s="11"/>
      <c r="I331" s="11"/>
      <c r="J331" s="14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x14ac:dyDescent="0.2">
      <c r="A332" s="1"/>
      <c r="B332" s="2"/>
      <c r="C332" s="2"/>
      <c r="D332" s="8"/>
      <c r="E332" s="11"/>
      <c r="F332" s="11"/>
      <c r="G332" s="11"/>
      <c r="H332" s="11"/>
      <c r="I332" s="11"/>
      <c r="J332" s="14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x14ac:dyDescent="0.2">
      <c r="A333" s="1"/>
      <c r="B333" s="2"/>
      <c r="C333" s="2"/>
      <c r="D333" s="8"/>
      <c r="E333" s="11"/>
      <c r="F333" s="11"/>
      <c r="G333" s="11"/>
      <c r="H333" s="11"/>
      <c r="I333" s="11"/>
      <c r="J333" s="14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x14ac:dyDescent="0.2">
      <c r="A334" s="1"/>
      <c r="B334" s="2"/>
      <c r="C334" s="2"/>
      <c r="D334" s="8"/>
      <c r="E334" s="11"/>
      <c r="F334" s="11"/>
      <c r="G334" s="11"/>
      <c r="H334" s="11"/>
      <c r="I334" s="11"/>
      <c r="J334" s="14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x14ac:dyDescent="0.2">
      <c r="A335" s="1"/>
      <c r="B335" s="2"/>
      <c r="C335" s="2"/>
      <c r="D335" s="8"/>
      <c r="E335" s="11"/>
      <c r="F335" s="11"/>
      <c r="G335" s="11"/>
      <c r="H335" s="11"/>
      <c r="I335" s="11"/>
      <c r="J335" s="14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x14ac:dyDescent="0.2">
      <c r="A336" s="1"/>
      <c r="B336" s="2"/>
      <c r="C336" s="2"/>
      <c r="D336" s="8"/>
      <c r="E336" s="11"/>
      <c r="F336" s="11"/>
      <c r="G336" s="11"/>
      <c r="H336" s="11"/>
      <c r="I336" s="11"/>
      <c r="J336" s="14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x14ac:dyDescent="0.2">
      <c r="A337" s="1"/>
      <c r="B337" s="2"/>
      <c r="C337" s="2"/>
      <c r="D337" s="8"/>
      <c r="E337" s="11"/>
      <c r="F337" s="11"/>
      <c r="G337" s="11"/>
      <c r="H337" s="11"/>
      <c r="I337" s="11"/>
      <c r="J337" s="14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x14ac:dyDescent="0.2">
      <c r="A338" s="1"/>
      <c r="B338" s="2"/>
      <c r="C338" s="2"/>
      <c r="D338" s="8"/>
      <c r="E338" s="11"/>
      <c r="F338" s="11"/>
      <c r="G338" s="11"/>
      <c r="H338" s="11"/>
      <c r="I338" s="11"/>
      <c r="J338" s="14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x14ac:dyDescent="0.2">
      <c r="A339" s="1"/>
      <c r="B339" s="2"/>
      <c r="C339" s="2"/>
      <c r="D339" s="8"/>
      <c r="E339" s="11"/>
      <c r="F339" s="11"/>
      <c r="G339" s="11"/>
      <c r="H339" s="11"/>
      <c r="I339" s="11"/>
      <c r="J339" s="14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x14ac:dyDescent="0.2">
      <c r="A340" s="1"/>
      <c r="B340" s="2"/>
      <c r="C340" s="2"/>
      <c r="D340" s="8"/>
      <c r="E340" s="11"/>
      <c r="F340" s="11"/>
      <c r="G340" s="11"/>
      <c r="H340" s="11"/>
      <c r="I340" s="11"/>
      <c r="J340" s="14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x14ac:dyDescent="0.2">
      <c r="A341" s="1"/>
      <c r="B341" s="2"/>
      <c r="C341" s="2"/>
      <c r="D341" s="8"/>
      <c r="E341" s="11"/>
      <c r="F341" s="11"/>
      <c r="G341" s="11"/>
      <c r="H341" s="11"/>
      <c r="I341" s="11"/>
      <c r="J341" s="14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x14ac:dyDescent="0.2">
      <c r="A342" s="1"/>
      <c r="B342" s="2"/>
      <c r="C342" s="2"/>
      <c r="D342" s="8"/>
      <c r="E342" s="11"/>
      <c r="F342" s="11"/>
      <c r="G342" s="11"/>
      <c r="H342" s="11"/>
      <c r="I342" s="11"/>
      <c r="J342" s="14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x14ac:dyDescent="0.2">
      <c r="A343" s="1"/>
      <c r="B343" s="2"/>
      <c r="C343" s="2"/>
      <c r="D343" s="8"/>
      <c r="E343" s="11"/>
      <c r="F343" s="11"/>
      <c r="G343" s="11"/>
      <c r="H343" s="11"/>
      <c r="I343" s="11"/>
      <c r="J343" s="14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x14ac:dyDescent="0.2">
      <c r="A344" s="1"/>
      <c r="B344" s="2"/>
      <c r="C344" s="2"/>
      <c r="D344" s="8"/>
      <c r="E344" s="11"/>
      <c r="F344" s="11"/>
      <c r="G344" s="11"/>
      <c r="H344" s="11"/>
      <c r="I344" s="11"/>
      <c r="J344" s="14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x14ac:dyDescent="0.2">
      <c r="A345" s="1"/>
      <c r="B345" s="2"/>
      <c r="C345" s="2"/>
      <c r="D345" s="8"/>
      <c r="E345" s="11"/>
      <c r="F345" s="11"/>
      <c r="G345" s="11"/>
      <c r="H345" s="11"/>
      <c r="I345" s="11"/>
      <c r="J345" s="14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x14ac:dyDescent="0.2">
      <c r="A346" s="1"/>
      <c r="B346" s="2"/>
      <c r="C346" s="2"/>
      <c r="D346" s="8"/>
      <c r="E346" s="11"/>
      <c r="F346" s="11"/>
      <c r="G346" s="11"/>
      <c r="H346" s="11"/>
      <c r="I346" s="11"/>
      <c r="J346" s="14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x14ac:dyDescent="0.2">
      <c r="A347" s="1"/>
      <c r="B347" s="2"/>
      <c r="C347" s="2"/>
      <c r="D347" s="8"/>
      <c r="E347" s="11"/>
      <c r="F347" s="11"/>
      <c r="G347" s="11"/>
      <c r="H347" s="11"/>
      <c r="I347" s="11"/>
      <c r="J347" s="14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x14ac:dyDescent="0.2">
      <c r="A348" s="1"/>
      <c r="B348" s="2"/>
      <c r="C348" s="2"/>
      <c r="D348" s="8"/>
      <c r="E348" s="11"/>
      <c r="F348" s="11"/>
      <c r="G348" s="11"/>
      <c r="H348" s="11"/>
      <c r="I348" s="11"/>
      <c r="J348" s="14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x14ac:dyDescent="0.2">
      <c r="A349" s="1"/>
      <c r="B349" s="2"/>
      <c r="C349" s="2"/>
      <c r="D349" s="8"/>
      <c r="E349" s="11"/>
      <c r="F349" s="11"/>
      <c r="G349" s="11"/>
      <c r="H349" s="11"/>
      <c r="I349" s="11"/>
      <c r="J349" s="14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x14ac:dyDescent="0.2">
      <c r="A350" s="1"/>
      <c r="B350" s="2"/>
      <c r="C350" s="2"/>
      <c r="D350" s="8"/>
      <c r="E350" s="11"/>
      <c r="F350" s="11"/>
      <c r="G350" s="11"/>
      <c r="H350" s="11"/>
      <c r="I350" s="11"/>
      <c r="J350" s="14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x14ac:dyDescent="0.2">
      <c r="A351" s="1"/>
      <c r="B351" s="2"/>
      <c r="C351" s="2"/>
      <c r="D351" s="8"/>
      <c r="E351" s="11"/>
      <c r="F351" s="11"/>
      <c r="G351" s="11"/>
      <c r="H351" s="11"/>
      <c r="I351" s="11"/>
      <c r="J351" s="14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x14ac:dyDescent="0.2">
      <c r="A352" s="1"/>
      <c r="B352" s="2"/>
      <c r="C352" s="2"/>
      <c r="D352" s="8"/>
      <c r="E352" s="11"/>
      <c r="F352" s="11"/>
      <c r="G352" s="11"/>
      <c r="H352" s="11"/>
      <c r="I352" s="11"/>
      <c r="J352" s="14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x14ac:dyDescent="0.2">
      <c r="A353" s="1"/>
      <c r="B353" s="2"/>
      <c r="C353" s="2"/>
      <c r="D353" s="8"/>
      <c r="E353" s="11"/>
      <c r="F353" s="11"/>
      <c r="G353" s="11"/>
      <c r="H353" s="11"/>
      <c r="I353" s="11"/>
      <c r="J353" s="14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x14ac:dyDescent="0.2">
      <c r="A354" s="1"/>
      <c r="B354" s="2"/>
      <c r="C354" s="2"/>
      <c r="D354" s="8"/>
      <c r="E354" s="11"/>
      <c r="F354" s="11"/>
      <c r="G354" s="11"/>
      <c r="H354" s="11"/>
      <c r="I354" s="11"/>
      <c r="J354" s="14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x14ac:dyDescent="0.2">
      <c r="A355" s="1"/>
      <c r="B355" s="2"/>
      <c r="C355" s="2"/>
      <c r="D355" s="8"/>
      <c r="E355" s="11"/>
      <c r="F355" s="11"/>
      <c r="G355" s="11"/>
      <c r="H355" s="11"/>
      <c r="I355" s="11"/>
      <c r="J355" s="14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x14ac:dyDescent="0.2">
      <c r="A356" s="1"/>
      <c r="B356" s="2"/>
      <c r="C356" s="2"/>
      <c r="D356" s="8"/>
      <c r="E356" s="11"/>
      <c r="F356" s="11"/>
      <c r="G356" s="11"/>
      <c r="H356" s="11"/>
      <c r="I356" s="11"/>
      <c r="J356" s="14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x14ac:dyDescent="0.2">
      <c r="A357" s="1"/>
      <c r="B357" s="2"/>
      <c r="C357" s="2"/>
      <c r="D357" s="8"/>
      <c r="E357" s="11"/>
      <c r="F357" s="11"/>
      <c r="G357" s="11"/>
      <c r="H357" s="11"/>
      <c r="I357" s="11"/>
      <c r="J357" s="14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x14ac:dyDescent="0.2">
      <c r="A358" s="1"/>
      <c r="B358" s="2"/>
      <c r="C358" s="2"/>
      <c r="D358" s="8"/>
      <c r="E358" s="11"/>
      <c r="F358" s="11"/>
      <c r="G358" s="11"/>
      <c r="H358" s="11"/>
      <c r="I358" s="11"/>
      <c r="J358" s="14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x14ac:dyDescent="0.2">
      <c r="A359" s="1"/>
      <c r="B359" s="2"/>
      <c r="C359" s="2"/>
      <c r="D359" s="8"/>
      <c r="E359" s="11"/>
      <c r="F359" s="11"/>
      <c r="G359" s="11"/>
      <c r="H359" s="11"/>
      <c r="I359" s="11"/>
      <c r="J359" s="14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x14ac:dyDescent="0.2">
      <c r="A360" s="1"/>
      <c r="B360" s="2"/>
      <c r="C360" s="2"/>
      <c r="D360" s="8"/>
      <c r="E360" s="11"/>
      <c r="F360" s="11"/>
      <c r="G360" s="11"/>
      <c r="H360" s="11"/>
      <c r="I360" s="11"/>
      <c r="J360" s="14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x14ac:dyDescent="0.2">
      <c r="A361" s="1"/>
      <c r="B361" s="2"/>
      <c r="C361" s="2"/>
      <c r="D361" s="8"/>
      <c r="E361" s="11"/>
      <c r="F361" s="11"/>
      <c r="G361" s="11"/>
      <c r="H361" s="11"/>
      <c r="I361" s="11"/>
      <c r="J361" s="14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x14ac:dyDescent="0.2">
      <c r="A362" s="1"/>
      <c r="B362" s="2"/>
      <c r="C362" s="2"/>
      <c r="D362" s="8"/>
      <c r="E362" s="11"/>
      <c r="F362" s="11"/>
      <c r="G362" s="11"/>
      <c r="H362" s="11"/>
      <c r="I362" s="11"/>
      <c r="J362" s="14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x14ac:dyDescent="0.2">
      <c r="A363" s="1"/>
      <c r="B363" s="2"/>
      <c r="C363" s="2"/>
      <c r="D363" s="8"/>
      <c r="E363" s="11"/>
      <c r="F363" s="11"/>
      <c r="G363" s="11"/>
      <c r="H363" s="11"/>
      <c r="I363" s="11"/>
      <c r="J363" s="14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x14ac:dyDescent="0.2">
      <c r="A364" s="1"/>
      <c r="B364" s="2"/>
      <c r="C364" s="2"/>
      <c r="D364" s="8"/>
      <c r="E364" s="11"/>
      <c r="F364" s="11"/>
      <c r="G364" s="11"/>
      <c r="H364" s="11"/>
      <c r="I364" s="11"/>
      <c r="J364" s="14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x14ac:dyDescent="0.2">
      <c r="A365" s="1"/>
      <c r="B365" s="2"/>
      <c r="C365" s="2"/>
      <c r="D365" s="8"/>
      <c r="E365" s="11"/>
      <c r="F365" s="11"/>
      <c r="G365" s="11"/>
      <c r="H365" s="11"/>
      <c r="I365" s="11"/>
      <c r="J365" s="14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x14ac:dyDescent="0.2">
      <c r="A366" s="1"/>
      <c r="B366" s="2"/>
      <c r="C366" s="2"/>
      <c r="D366" s="8"/>
      <c r="E366" s="11"/>
      <c r="F366" s="11"/>
      <c r="G366" s="11"/>
      <c r="H366" s="11"/>
      <c r="I366" s="11"/>
      <c r="J366" s="14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x14ac:dyDescent="0.2">
      <c r="A367" s="1"/>
      <c r="B367" s="2"/>
      <c r="C367" s="2"/>
      <c r="D367" s="8"/>
      <c r="E367" s="11"/>
      <c r="F367" s="11"/>
      <c r="G367" s="11"/>
      <c r="H367" s="11"/>
      <c r="I367" s="11"/>
      <c r="J367" s="14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x14ac:dyDescent="0.2">
      <c r="A368" s="1"/>
      <c r="B368" s="2"/>
      <c r="C368" s="2"/>
      <c r="D368" s="8"/>
      <c r="E368" s="11"/>
      <c r="F368" s="11"/>
      <c r="G368" s="11"/>
      <c r="H368" s="11"/>
      <c r="I368" s="11"/>
      <c r="J368" s="14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x14ac:dyDescent="0.2">
      <c r="A369" s="1"/>
      <c r="B369" s="2"/>
      <c r="C369" s="2"/>
      <c r="D369" s="8"/>
      <c r="E369" s="11"/>
      <c r="F369" s="11"/>
      <c r="G369" s="11"/>
      <c r="H369" s="11"/>
      <c r="I369" s="11"/>
      <c r="J369" s="14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x14ac:dyDescent="0.2">
      <c r="A370" s="1"/>
      <c r="B370" s="2"/>
      <c r="C370" s="2"/>
      <c r="D370" s="8"/>
      <c r="E370" s="11"/>
      <c r="F370" s="11"/>
      <c r="G370" s="11"/>
      <c r="H370" s="11"/>
      <c r="I370" s="11"/>
      <c r="J370" s="14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x14ac:dyDescent="0.2">
      <c r="A371" s="1"/>
      <c r="B371" s="2"/>
      <c r="C371" s="2"/>
      <c r="D371" s="8"/>
      <c r="E371" s="11"/>
      <c r="F371" s="11"/>
      <c r="G371" s="11"/>
      <c r="H371" s="11"/>
      <c r="I371" s="11"/>
      <c r="J371" s="14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x14ac:dyDescent="0.2">
      <c r="A372" s="1"/>
      <c r="B372" s="2"/>
      <c r="C372" s="2"/>
      <c r="D372" s="8"/>
      <c r="E372" s="11"/>
      <c r="F372" s="11"/>
      <c r="G372" s="11"/>
      <c r="H372" s="11"/>
      <c r="I372" s="11"/>
      <c r="J372" s="14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x14ac:dyDescent="0.2">
      <c r="A373" s="1"/>
      <c r="B373" s="2"/>
      <c r="C373" s="2"/>
      <c r="D373" s="8"/>
      <c r="E373" s="11"/>
      <c r="F373" s="11"/>
      <c r="G373" s="11"/>
      <c r="H373" s="11"/>
      <c r="I373" s="11"/>
      <c r="J373" s="14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x14ac:dyDescent="0.2">
      <c r="A374" s="1"/>
      <c r="B374" s="2"/>
      <c r="C374" s="2"/>
      <c r="D374" s="8"/>
      <c r="E374" s="11"/>
      <c r="F374" s="11"/>
      <c r="G374" s="11"/>
      <c r="H374" s="11"/>
      <c r="I374" s="11"/>
      <c r="J374" s="14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x14ac:dyDescent="0.2">
      <c r="A375" s="1"/>
      <c r="B375" s="2"/>
      <c r="C375" s="2"/>
      <c r="D375" s="8"/>
      <c r="E375" s="11"/>
      <c r="F375" s="11"/>
      <c r="G375" s="11"/>
      <c r="H375" s="11"/>
      <c r="I375" s="11"/>
      <c r="J375" s="14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x14ac:dyDescent="0.2">
      <c r="A376" s="1"/>
      <c r="B376" s="2"/>
      <c r="C376" s="2"/>
      <c r="D376" s="8"/>
      <c r="E376" s="11"/>
      <c r="F376" s="11"/>
      <c r="G376" s="11"/>
      <c r="H376" s="11"/>
      <c r="I376" s="11"/>
      <c r="J376" s="14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x14ac:dyDescent="0.2">
      <c r="A377" s="1"/>
      <c r="B377" s="2"/>
      <c r="C377" s="2"/>
      <c r="D377" s="8"/>
      <c r="E377" s="11"/>
      <c r="F377" s="11"/>
      <c r="G377" s="11"/>
      <c r="H377" s="11"/>
      <c r="I377" s="11"/>
      <c r="J377" s="14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x14ac:dyDescent="0.2">
      <c r="A378" s="1"/>
      <c r="B378" s="2"/>
      <c r="C378" s="2"/>
      <c r="D378" s="8"/>
      <c r="E378" s="11"/>
      <c r="F378" s="11"/>
      <c r="G378" s="11"/>
      <c r="H378" s="11"/>
      <c r="I378" s="11"/>
      <c r="J378" s="14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x14ac:dyDescent="0.2">
      <c r="A379" s="1"/>
      <c r="B379" s="2"/>
      <c r="C379" s="2"/>
      <c r="D379" s="8"/>
      <c r="E379" s="11"/>
      <c r="F379" s="11"/>
      <c r="G379" s="11"/>
      <c r="H379" s="11"/>
      <c r="I379" s="11"/>
      <c r="J379" s="14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x14ac:dyDescent="0.2">
      <c r="A380" s="1"/>
      <c r="B380" s="2"/>
      <c r="C380" s="2"/>
      <c r="D380" s="8"/>
      <c r="E380" s="11"/>
      <c r="F380" s="11"/>
      <c r="G380" s="11"/>
      <c r="H380" s="11"/>
      <c r="I380" s="11"/>
      <c r="J380" s="14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x14ac:dyDescent="0.2">
      <c r="A381" s="1"/>
      <c r="B381" s="2"/>
      <c r="C381" s="2"/>
      <c r="D381" s="8"/>
      <c r="E381" s="11"/>
      <c r="F381" s="11"/>
      <c r="G381" s="11"/>
      <c r="H381" s="11"/>
      <c r="I381" s="11"/>
      <c r="J381" s="14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x14ac:dyDescent="0.2">
      <c r="A382" s="1"/>
      <c r="B382" s="2"/>
      <c r="C382" s="2"/>
      <c r="D382" s="8"/>
      <c r="E382" s="11"/>
      <c r="F382" s="11"/>
      <c r="G382" s="11"/>
      <c r="H382" s="11"/>
      <c r="I382" s="11"/>
      <c r="J382" s="14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x14ac:dyDescent="0.2">
      <c r="A383" s="1"/>
      <c r="B383" s="2"/>
      <c r="C383" s="2"/>
      <c r="D383" s="8"/>
      <c r="E383" s="11"/>
      <c r="F383" s="11"/>
      <c r="G383" s="11"/>
      <c r="H383" s="11"/>
      <c r="I383" s="11"/>
      <c r="J383" s="14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x14ac:dyDescent="0.2">
      <c r="A384" s="1"/>
      <c r="B384" s="2"/>
      <c r="C384" s="2"/>
      <c r="D384" s="8"/>
      <c r="E384" s="11"/>
      <c r="F384" s="11"/>
      <c r="G384" s="11"/>
      <c r="H384" s="11"/>
      <c r="I384" s="11"/>
      <c r="J384" s="14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x14ac:dyDescent="0.2">
      <c r="A385" s="1"/>
      <c r="B385" s="2"/>
      <c r="C385" s="2"/>
      <c r="D385" s="8"/>
      <c r="E385" s="11"/>
      <c r="F385" s="11"/>
      <c r="G385" s="11"/>
      <c r="H385" s="11"/>
      <c r="I385" s="11"/>
      <c r="J385" s="14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x14ac:dyDescent="0.2">
      <c r="A386" s="1"/>
      <c r="B386" s="2"/>
      <c r="C386" s="2"/>
      <c r="D386" s="8"/>
      <c r="E386" s="11"/>
      <c r="F386" s="11"/>
      <c r="G386" s="11"/>
      <c r="H386" s="11"/>
      <c r="I386" s="11"/>
      <c r="J386" s="14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x14ac:dyDescent="0.2">
      <c r="A387" s="1"/>
      <c r="B387" s="2"/>
      <c r="C387" s="2"/>
      <c r="D387" s="8"/>
      <c r="E387" s="11"/>
      <c r="F387" s="11"/>
      <c r="G387" s="11"/>
      <c r="H387" s="11"/>
      <c r="I387" s="11"/>
      <c r="J387" s="14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x14ac:dyDescent="0.2">
      <c r="A388" s="1"/>
      <c r="B388" s="2"/>
      <c r="C388" s="2"/>
      <c r="D388" s="8"/>
      <c r="E388" s="11"/>
      <c r="F388" s="11"/>
      <c r="G388" s="11"/>
      <c r="H388" s="11"/>
      <c r="I388" s="11"/>
      <c r="J388" s="14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x14ac:dyDescent="0.2">
      <c r="A389" s="1"/>
      <c r="B389" s="2"/>
      <c r="C389" s="2"/>
      <c r="D389" s="8"/>
      <c r="E389" s="11"/>
      <c r="F389" s="11"/>
      <c r="G389" s="11"/>
      <c r="H389" s="11"/>
      <c r="I389" s="11"/>
      <c r="J389" s="14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x14ac:dyDescent="0.2">
      <c r="A390" s="1"/>
      <c r="B390" s="2"/>
      <c r="C390" s="2"/>
      <c r="D390" s="8"/>
      <c r="E390" s="11"/>
      <c r="F390" s="11"/>
      <c r="G390" s="11"/>
      <c r="H390" s="11"/>
      <c r="I390" s="11"/>
      <c r="J390" s="14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x14ac:dyDescent="0.2">
      <c r="A391" s="1"/>
      <c r="B391" s="2"/>
      <c r="C391" s="2"/>
      <c r="D391" s="8"/>
      <c r="E391" s="11"/>
      <c r="F391" s="11"/>
      <c r="G391" s="11"/>
      <c r="H391" s="11"/>
      <c r="I391" s="11"/>
      <c r="J391" s="14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</sheetData>
  <mergeCells count="10">
    <mergeCell ref="A1:T1"/>
    <mergeCell ref="A2:T2"/>
    <mergeCell ref="A5:D5"/>
    <mergeCell ref="E5:G5"/>
    <mergeCell ref="O3:P3"/>
    <mergeCell ref="M3:N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C582D-6836-4D60-A4F7-B82E0CE043E0}">
  <sheetPr>
    <pageSetUpPr fitToPage="1"/>
  </sheetPr>
  <dimension ref="A1:V886"/>
  <sheetViews>
    <sheetView workbookViewId="0">
      <pane ySplit="6" topLeftCell="A63" activePane="bottomLeft" state="frozen"/>
      <selection pane="bottomLeft" activeCell="Q5" sqref="Q5"/>
    </sheetView>
  </sheetViews>
  <sheetFormatPr defaultRowHeight="12.75" x14ac:dyDescent="0.2"/>
  <cols>
    <col min="1" max="1" width="12.28515625" bestFit="1" customWidth="1"/>
    <col min="2" max="2" width="12.85546875" bestFit="1" customWidth="1"/>
    <col min="3" max="3" width="13.28515625" bestFit="1" customWidth="1"/>
    <col min="4" max="4" width="6.28515625" style="9" bestFit="1" customWidth="1"/>
    <col min="5" max="5" width="6.85546875" bestFit="1" customWidth="1"/>
    <col min="6" max="6" width="7.42578125" bestFit="1" customWidth="1"/>
    <col min="7" max="7" width="6.5703125" bestFit="1" customWidth="1"/>
    <col min="8" max="8" width="7.5703125" bestFit="1" customWidth="1"/>
    <col min="9" max="9" width="7.140625" bestFit="1" customWidth="1"/>
    <col min="10" max="10" width="7.140625" customWidth="1"/>
    <col min="11" max="11" width="9.7109375" bestFit="1" customWidth="1"/>
    <col min="12" max="12" width="8.140625" bestFit="1" customWidth="1"/>
    <col min="13" max="13" width="7.42578125" bestFit="1" customWidth="1"/>
    <col min="14" max="14" width="8.28515625" bestFit="1" customWidth="1"/>
    <col min="15" max="15" width="6.85546875" bestFit="1" customWidth="1"/>
    <col min="16" max="16" width="6.5703125" bestFit="1" customWidth="1"/>
    <col min="17" max="18" width="6.5703125" customWidth="1"/>
    <col min="19" max="19" width="7.42578125" bestFit="1" customWidth="1"/>
    <col min="20" max="20" width="8.140625" style="59" bestFit="1" customWidth="1"/>
    <col min="21" max="21" width="9.140625" style="59"/>
  </cols>
  <sheetData>
    <row r="1" spans="1:22" s="59" customFormat="1" x14ac:dyDescent="0.2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2" s="59" customFormat="1" x14ac:dyDescent="0.2">
      <c r="A2" s="194" t="s">
        <v>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</row>
    <row r="3" spans="1:22" s="59" customFormat="1" x14ac:dyDescent="0.2">
      <c r="A3" s="180" t="s">
        <v>73</v>
      </c>
      <c r="B3" s="181"/>
      <c r="C3" s="181"/>
      <c r="D3" s="181"/>
      <c r="E3" s="182" t="s">
        <v>26</v>
      </c>
      <c r="F3" s="182"/>
      <c r="G3" s="182"/>
      <c r="H3" s="182" t="s">
        <v>8</v>
      </c>
      <c r="I3" s="182"/>
      <c r="J3" s="182" t="s">
        <v>51</v>
      </c>
      <c r="K3" s="182"/>
      <c r="L3" s="70" t="s">
        <v>10</v>
      </c>
      <c r="M3" s="182" t="s">
        <v>32</v>
      </c>
      <c r="N3" s="182"/>
      <c r="O3" s="182" t="s">
        <v>67</v>
      </c>
      <c r="P3" s="182"/>
      <c r="Q3" s="172"/>
      <c r="R3" s="172"/>
      <c r="S3" s="82"/>
      <c r="T3" s="83"/>
    </row>
    <row r="4" spans="1:22" s="59" customFormat="1" ht="24" customHeight="1" x14ac:dyDescent="0.2">
      <c r="A4" s="74" t="s">
        <v>1</v>
      </c>
      <c r="B4" s="75" t="s">
        <v>2</v>
      </c>
      <c r="C4" s="75" t="s">
        <v>3</v>
      </c>
      <c r="D4" s="76" t="s">
        <v>4</v>
      </c>
      <c r="E4" s="77" t="s">
        <v>5</v>
      </c>
      <c r="F4" s="77" t="s">
        <v>6</v>
      </c>
      <c r="G4" s="79" t="s">
        <v>7</v>
      </c>
      <c r="H4" s="78" t="s">
        <v>65</v>
      </c>
      <c r="I4" s="78" t="s">
        <v>66</v>
      </c>
      <c r="J4" s="79" t="s">
        <v>55</v>
      </c>
      <c r="K4" s="79" t="s">
        <v>51</v>
      </c>
      <c r="L4" s="77" t="s">
        <v>10</v>
      </c>
      <c r="M4" s="80" t="s">
        <v>155</v>
      </c>
      <c r="N4" s="79" t="s">
        <v>68</v>
      </c>
      <c r="O4" s="77" t="s">
        <v>53</v>
      </c>
      <c r="P4" s="79" t="s">
        <v>52</v>
      </c>
      <c r="Q4" s="173" t="s">
        <v>101</v>
      </c>
      <c r="R4" s="173" t="s">
        <v>70</v>
      </c>
      <c r="S4" s="80" t="s">
        <v>11</v>
      </c>
      <c r="T4" s="81" t="s">
        <v>12</v>
      </c>
    </row>
    <row r="5" spans="1:22" s="59" customFormat="1" ht="15" customHeight="1" thickBot="1" x14ac:dyDescent="0.25">
      <c r="A5" s="174" t="s">
        <v>34</v>
      </c>
      <c r="B5" s="175"/>
      <c r="C5" s="175"/>
      <c r="D5" s="176"/>
      <c r="E5" s="177">
        <v>30500</v>
      </c>
      <c r="F5" s="178"/>
      <c r="G5" s="179"/>
      <c r="H5" s="86">
        <v>21000</v>
      </c>
      <c r="I5" s="86">
        <v>5000</v>
      </c>
      <c r="J5" s="87">
        <v>5000</v>
      </c>
      <c r="K5" s="86">
        <v>1000</v>
      </c>
      <c r="L5" s="86">
        <v>3000</v>
      </c>
      <c r="M5" s="86">
        <v>5000</v>
      </c>
      <c r="N5" s="86">
        <v>90000</v>
      </c>
      <c r="O5" s="86">
        <v>8000</v>
      </c>
      <c r="P5" s="86">
        <v>4000</v>
      </c>
      <c r="Q5" s="86"/>
      <c r="R5" s="86"/>
      <c r="S5" s="85"/>
      <c r="T5" s="84"/>
      <c r="U5" s="63"/>
    </row>
    <row r="6" spans="1:22" ht="15" customHeight="1" thickBot="1" x14ac:dyDescent="0.25">
      <c r="A6" s="42" t="s">
        <v>29</v>
      </c>
      <c r="B6" s="23"/>
      <c r="C6" s="24"/>
      <c r="D6" s="25"/>
      <c r="E6" s="43">
        <f>+'Out Q1 &amp; Q2'!E64</f>
        <v>2755.12</v>
      </c>
      <c r="F6" s="43">
        <f>+'Out Q1 &amp; Q2'!F64</f>
        <v>4727.6099999999997</v>
      </c>
      <c r="G6" s="43">
        <f>+'Out Q1 &amp; Q2'!G64</f>
        <v>1301.6699999999998</v>
      </c>
      <c r="H6" s="43">
        <f>+'Out Q1 &amp; Q2'!H64</f>
        <v>5678.04</v>
      </c>
      <c r="I6" s="43">
        <f>+'Out Q1 &amp; Q2'!I64</f>
        <v>0</v>
      </c>
      <c r="J6" s="43">
        <f>+'Out Q1 &amp; Q2'!J64</f>
        <v>0</v>
      </c>
      <c r="K6" s="43">
        <f>+'Out Q1 &amp; Q2'!K64</f>
        <v>120</v>
      </c>
      <c r="L6" s="43">
        <f>+'Out Q1 &amp; Q2'!L64</f>
        <v>0</v>
      </c>
      <c r="M6" s="43">
        <f>+'Out Q1 &amp; Q2'!M64</f>
        <v>1717.5</v>
      </c>
      <c r="N6" s="43">
        <f>+'Out Q1 &amp; Q2'!N64</f>
        <v>6000</v>
      </c>
      <c r="O6" s="43">
        <f>+'Out Q1 &amp; Q2'!O64</f>
        <v>0</v>
      </c>
      <c r="P6" s="43">
        <f>+'Out Q1 &amp; Q2'!P64</f>
        <v>1000</v>
      </c>
      <c r="Q6" s="43"/>
      <c r="R6" s="43">
        <f>'Out Q1 &amp; Q2'!Q64</f>
        <v>279.76</v>
      </c>
      <c r="S6" s="43">
        <f>+'Out Q1 &amp; Q2'!S64</f>
        <v>1787.4199999999998</v>
      </c>
      <c r="T6" s="44">
        <f>+'Out Q1 &amp; Q2'!T64</f>
        <v>25367.120000000003</v>
      </c>
      <c r="U6" s="63"/>
    </row>
    <row r="7" spans="1:22" ht="15" customHeight="1" x14ac:dyDescent="0.2">
      <c r="A7" s="28"/>
      <c r="B7" s="29"/>
      <c r="C7" s="28"/>
      <c r="D7" s="30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66">
        <f>SUM(E7:S7)</f>
        <v>0</v>
      </c>
      <c r="U7" s="63"/>
      <c r="V7" s="10">
        <f>U6-U7</f>
        <v>0</v>
      </c>
    </row>
    <row r="8" spans="1:22" ht="15" customHeight="1" x14ac:dyDescent="0.2">
      <c r="A8" s="58"/>
      <c r="B8" s="29"/>
      <c r="C8" s="28"/>
      <c r="D8" s="3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66"/>
      <c r="U8" s="63"/>
    </row>
    <row r="9" spans="1:22" ht="15" customHeight="1" x14ac:dyDescent="0.2">
      <c r="A9" s="144"/>
      <c r="B9" s="29"/>
      <c r="C9" s="29"/>
      <c r="D9" s="30"/>
      <c r="E9" s="47"/>
      <c r="F9" s="47"/>
      <c r="G9" s="47"/>
      <c r="H9" s="47"/>
      <c r="I9" s="47"/>
      <c r="J9" s="153"/>
      <c r="K9" s="47"/>
      <c r="L9" s="47"/>
      <c r="M9" s="47"/>
      <c r="N9" s="47"/>
      <c r="O9" s="47"/>
      <c r="P9" s="47"/>
      <c r="Q9" s="47"/>
      <c r="R9" s="47"/>
      <c r="S9" s="47"/>
      <c r="T9" s="66"/>
    </row>
    <row r="10" spans="1:22" ht="15" customHeight="1" x14ac:dyDescent="0.2">
      <c r="A10" s="58"/>
      <c r="B10" s="189"/>
      <c r="C10" s="28"/>
      <c r="D10" s="3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66"/>
    </row>
    <row r="11" spans="1:22" ht="15" customHeight="1" x14ac:dyDescent="0.2">
      <c r="A11" s="58"/>
      <c r="B11" s="189"/>
      <c r="C11" s="28"/>
      <c r="D11" s="3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66"/>
      <c r="U11" s="63"/>
    </row>
    <row r="12" spans="1:22" ht="15" customHeight="1" x14ac:dyDescent="0.2">
      <c r="A12" s="58"/>
      <c r="B12" s="189"/>
      <c r="C12" s="28"/>
      <c r="D12" s="3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66"/>
      <c r="U12" s="63"/>
    </row>
    <row r="13" spans="1:22" ht="15" customHeight="1" x14ac:dyDescent="0.2">
      <c r="A13" s="58"/>
      <c r="B13" s="189"/>
      <c r="C13" s="28"/>
      <c r="D13" s="3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6"/>
      <c r="U13" s="63"/>
    </row>
    <row r="14" spans="1:22" ht="15" customHeight="1" x14ac:dyDescent="0.2">
      <c r="A14" s="58"/>
      <c r="B14" s="189"/>
      <c r="C14" s="28"/>
      <c r="D14" s="3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66"/>
      <c r="U14" s="63"/>
    </row>
    <row r="15" spans="1:22" x14ac:dyDescent="0.2">
      <c r="A15" s="157"/>
      <c r="B15" s="55"/>
      <c r="C15" s="155"/>
      <c r="D15" s="159"/>
      <c r="E15" s="156"/>
      <c r="O15" s="17"/>
      <c r="S15" s="156"/>
      <c r="T15" s="66"/>
      <c r="U15" s="63"/>
    </row>
    <row r="16" spans="1:22" ht="15" customHeight="1" x14ac:dyDescent="0.2">
      <c r="A16" s="58"/>
      <c r="B16" s="55"/>
      <c r="C16" s="46"/>
      <c r="D16" s="30"/>
      <c r="E16" s="15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66"/>
      <c r="U16" s="63"/>
    </row>
    <row r="17" spans="1:21" ht="15" customHeight="1" x14ac:dyDescent="0.2">
      <c r="A17" s="58"/>
      <c r="B17" s="162"/>
      <c r="C17" s="56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66"/>
      <c r="U17" s="63"/>
    </row>
    <row r="18" spans="1:21" ht="15" customHeight="1" x14ac:dyDescent="0.2">
      <c r="A18" s="58"/>
      <c r="B18" s="162"/>
      <c r="C18" s="46"/>
      <c r="D18" s="3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66"/>
      <c r="U18" s="63"/>
    </row>
    <row r="19" spans="1:21" ht="15" customHeight="1" x14ac:dyDescent="0.2">
      <c r="A19" s="58"/>
      <c r="B19" s="55"/>
      <c r="C19" s="46"/>
      <c r="D19" s="30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66"/>
      <c r="U19" s="63"/>
    </row>
    <row r="20" spans="1:21" ht="15" customHeight="1" x14ac:dyDescent="0.2">
      <c r="A20" s="58"/>
      <c r="B20" s="56"/>
      <c r="C20" s="165"/>
      <c r="D20" s="30"/>
      <c r="E20" s="47"/>
      <c r="F20" s="47"/>
      <c r="G20" s="47"/>
      <c r="H20" s="47"/>
      <c r="I20" s="47"/>
      <c r="J20" s="153"/>
      <c r="K20" s="47"/>
      <c r="L20" s="47"/>
      <c r="M20" s="47"/>
      <c r="N20" s="47"/>
      <c r="O20" s="47"/>
      <c r="P20" s="47"/>
      <c r="Q20" s="47"/>
      <c r="R20" s="47"/>
      <c r="S20" s="47"/>
      <c r="T20" s="33"/>
      <c r="U20" s="63"/>
    </row>
    <row r="21" spans="1:21" ht="15" customHeight="1" x14ac:dyDescent="0.2">
      <c r="A21" s="144"/>
      <c r="B21" s="165"/>
      <c r="C21" s="56"/>
      <c r="D21" s="30"/>
      <c r="E21" s="47"/>
      <c r="F21" s="47"/>
      <c r="G21" s="47"/>
      <c r="H21" s="47"/>
      <c r="I21" s="47"/>
      <c r="J21" s="153"/>
      <c r="K21" s="47"/>
      <c r="L21" s="47"/>
      <c r="M21" s="47"/>
      <c r="N21" s="47"/>
      <c r="O21" s="47"/>
      <c r="P21" s="47"/>
      <c r="Q21" s="47"/>
      <c r="R21" s="47"/>
      <c r="S21" s="47"/>
      <c r="T21" s="33"/>
      <c r="U21" s="63"/>
    </row>
    <row r="22" spans="1:21" ht="15" customHeight="1" x14ac:dyDescent="0.2">
      <c r="A22" s="144"/>
      <c r="B22" s="165"/>
      <c r="C22" s="165"/>
      <c r="D22" s="30"/>
      <c r="E22" s="47"/>
      <c r="F22" s="47"/>
      <c r="G22" s="47"/>
      <c r="H22" s="47"/>
      <c r="I22" s="47"/>
      <c r="J22" s="153"/>
      <c r="K22" s="47"/>
      <c r="L22" s="47"/>
      <c r="M22" s="47"/>
      <c r="N22" s="47"/>
      <c r="O22" s="47"/>
      <c r="P22" s="47"/>
      <c r="Q22" s="47"/>
      <c r="R22" s="47"/>
      <c r="S22" s="47"/>
      <c r="T22" s="33"/>
      <c r="U22" s="63"/>
    </row>
    <row r="23" spans="1:21" ht="15" customHeight="1" x14ac:dyDescent="0.2">
      <c r="A23" s="144"/>
      <c r="B23" s="29"/>
      <c r="C23" s="29"/>
      <c r="D23" s="30"/>
      <c r="E23" s="47"/>
      <c r="F23" s="47"/>
      <c r="G23" s="47"/>
      <c r="H23" s="47"/>
      <c r="I23" s="47"/>
      <c r="J23" s="153"/>
      <c r="K23" s="47"/>
      <c r="L23" s="47"/>
      <c r="M23" s="47"/>
      <c r="N23" s="47"/>
      <c r="O23" s="47"/>
      <c r="P23" s="47"/>
      <c r="Q23" s="47"/>
      <c r="R23" s="47"/>
      <c r="S23" s="47"/>
      <c r="T23" s="33"/>
    </row>
    <row r="24" spans="1:21" ht="15" customHeight="1" x14ac:dyDescent="0.2">
      <c r="A24" s="144"/>
      <c r="B24" s="29"/>
      <c r="C24" s="165"/>
      <c r="D24" s="30"/>
      <c r="E24" s="47"/>
      <c r="F24" s="47"/>
      <c r="G24" s="47"/>
      <c r="H24" s="47"/>
      <c r="I24" s="47"/>
      <c r="J24" s="153"/>
      <c r="K24" s="47"/>
      <c r="L24" s="47"/>
      <c r="M24" s="47"/>
      <c r="N24" s="47"/>
      <c r="O24" s="47"/>
      <c r="P24" s="47"/>
      <c r="Q24" s="47"/>
      <c r="R24" s="47"/>
      <c r="S24" s="47"/>
      <c r="T24" s="33"/>
    </row>
    <row r="25" spans="1:21" ht="15" customHeight="1" x14ac:dyDescent="0.2">
      <c r="A25" s="144"/>
      <c r="B25" s="29"/>
      <c r="C25" s="29"/>
      <c r="D25" s="30"/>
      <c r="E25" s="47"/>
      <c r="F25" s="47"/>
      <c r="G25" s="47"/>
      <c r="H25" s="47"/>
      <c r="I25" s="47"/>
      <c r="J25" s="153"/>
      <c r="K25" s="47"/>
      <c r="L25" s="47"/>
      <c r="M25" s="47"/>
      <c r="N25" s="47"/>
      <c r="O25" s="47"/>
      <c r="P25" s="47"/>
      <c r="Q25" s="47"/>
      <c r="R25" s="47"/>
      <c r="S25" s="47"/>
      <c r="T25" s="33"/>
    </row>
    <row r="26" spans="1:21" ht="15" customHeight="1" x14ac:dyDescent="0.2">
      <c r="A26" s="144"/>
      <c r="B26" s="29"/>
      <c r="C26" s="29"/>
      <c r="D26" s="30"/>
      <c r="E26" s="47"/>
      <c r="F26" s="47"/>
      <c r="G26" s="47"/>
      <c r="H26" s="47"/>
      <c r="I26" s="47"/>
      <c r="J26" s="153"/>
      <c r="K26" s="47"/>
      <c r="L26" s="47"/>
      <c r="M26" s="47"/>
      <c r="N26" s="47"/>
      <c r="O26" s="47"/>
      <c r="P26" s="47"/>
      <c r="Q26" s="47"/>
      <c r="R26" s="47"/>
      <c r="S26" s="47"/>
      <c r="T26" s="33"/>
    </row>
    <row r="27" spans="1:21" ht="15" customHeight="1" x14ac:dyDescent="0.2">
      <c r="A27" s="144"/>
      <c r="B27" s="29"/>
      <c r="C27" s="29"/>
      <c r="D27" s="30"/>
      <c r="E27" s="47"/>
      <c r="F27" s="47"/>
      <c r="G27" s="47"/>
      <c r="H27" s="47"/>
      <c r="I27" s="47"/>
      <c r="J27" s="153"/>
      <c r="K27" s="47"/>
      <c r="L27" s="47"/>
      <c r="M27" s="47"/>
      <c r="N27" s="47"/>
      <c r="O27" s="47"/>
      <c r="P27" s="47"/>
      <c r="Q27" s="47"/>
      <c r="R27" s="47"/>
      <c r="S27" s="47"/>
      <c r="T27" s="33"/>
    </row>
    <row r="28" spans="1:21" ht="15" customHeight="1" x14ac:dyDescent="0.2">
      <c r="A28" s="144"/>
      <c r="B28" s="29"/>
      <c r="C28" s="29"/>
      <c r="D28" s="30"/>
      <c r="E28" s="47"/>
      <c r="F28" s="47"/>
      <c r="G28" s="47"/>
      <c r="H28" s="47"/>
      <c r="I28" s="47"/>
      <c r="J28" s="153"/>
      <c r="K28" s="47"/>
      <c r="L28" s="47"/>
      <c r="M28" s="47"/>
      <c r="N28" s="47"/>
      <c r="O28" s="47"/>
      <c r="P28" s="47"/>
      <c r="Q28" s="47"/>
      <c r="R28" s="47"/>
      <c r="S28" s="47"/>
      <c r="T28" s="33"/>
    </row>
    <row r="29" spans="1:21" s="104" customFormat="1" ht="12" customHeight="1" x14ac:dyDescent="0.2">
      <c r="A29" s="171"/>
      <c r="B29" s="162"/>
      <c r="C29" s="155"/>
      <c r="D29" s="159"/>
      <c r="E29" s="166"/>
      <c r="O29" s="161"/>
      <c r="S29" s="160"/>
      <c r="T29" s="163"/>
    </row>
    <row r="30" spans="1:21" s="104" customFormat="1" ht="11.25" x14ac:dyDescent="0.2">
      <c r="A30" s="171"/>
      <c r="B30" s="162"/>
      <c r="C30" s="155"/>
      <c r="D30" s="159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7"/>
      <c r="T30" s="163"/>
    </row>
    <row r="31" spans="1:21" s="104" customFormat="1" ht="11.25" x14ac:dyDescent="0.2">
      <c r="A31" s="171"/>
      <c r="B31" s="162"/>
      <c r="C31" s="155"/>
      <c r="D31" s="159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7"/>
      <c r="T31" s="163"/>
    </row>
    <row r="32" spans="1:21" s="104" customFormat="1" ht="11.25" x14ac:dyDescent="0.2">
      <c r="A32" s="157"/>
      <c r="B32" s="164"/>
      <c r="D32" s="159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  <c r="T32" s="163"/>
    </row>
    <row r="33" spans="1:21" s="104" customFormat="1" ht="11.25" x14ac:dyDescent="0.2">
      <c r="A33" s="157"/>
      <c r="B33" s="164"/>
      <c r="D33" s="159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7"/>
      <c r="T33" s="163"/>
    </row>
    <row r="34" spans="1:21" s="104" customFormat="1" ht="11.25" x14ac:dyDescent="0.2">
      <c r="A34" s="157"/>
      <c r="B34" s="164"/>
      <c r="D34" s="159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  <c r="T34" s="163"/>
    </row>
    <row r="35" spans="1:21" s="104" customFormat="1" ht="11.25" x14ac:dyDescent="0.2">
      <c r="A35" s="157"/>
      <c r="B35" s="164"/>
      <c r="D35" s="159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  <c r="T35" s="163"/>
    </row>
    <row r="36" spans="1:21" s="104" customFormat="1" ht="11.25" x14ac:dyDescent="0.2">
      <c r="A36" s="157"/>
      <c r="B36" s="164"/>
      <c r="D36" s="159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/>
      <c r="T36" s="163"/>
    </row>
    <row r="37" spans="1:21" s="104" customFormat="1" ht="15" customHeight="1" x14ac:dyDescent="0.2">
      <c r="A37" s="58"/>
      <c r="B37" s="165"/>
      <c r="C37" s="46"/>
      <c r="D37" s="5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168"/>
    </row>
    <row r="38" spans="1:21" s="104" customFormat="1" ht="15" customHeight="1" x14ac:dyDescent="0.2">
      <c r="A38" s="58"/>
      <c r="B38" s="165"/>
      <c r="C38" s="46"/>
      <c r="D38" s="5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66"/>
    </row>
    <row r="39" spans="1:21" s="104" customFormat="1" ht="15" customHeight="1" x14ac:dyDescent="0.2">
      <c r="A39" s="58"/>
      <c r="B39" s="165"/>
      <c r="C39" s="46"/>
      <c r="D39" s="5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66"/>
    </row>
    <row r="40" spans="1:21" ht="15" customHeight="1" x14ac:dyDescent="0.2">
      <c r="A40" s="58"/>
      <c r="B40" s="165"/>
      <c r="C40" s="46"/>
      <c r="D40" s="3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47"/>
      <c r="T40" s="66"/>
      <c r="U40" s="155"/>
    </row>
    <row r="41" spans="1:21" ht="15" customHeight="1" x14ac:dyDescent="0.2">
      <c r="A41" s="58"/>
      <c r="B41" s="165"/>
      <c r="C41" s="46"/>
      <c r="D41" s="3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47"/>
      <c r="T41" s="66"/>
      <c r="U41" s="155"/>
    </row>
    <row r="42" spans="1:21" ht="15" customHeight="1" x14ac:dyDescent="0.2">
      <c r="A42" s="144"/>
      <c r="B42" s="165"/>
      <c r="C42" s="165"/>
      <c r="D42" s="5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66"/>
      <c r="U42" s="162"/>
    </row>
    <row r="43" spans="1:21" ht="15" customHeight="1" x14ac:dyDescent="0.2">
      <c r="A43" s="144"/>
      <c r="B43" s="165"/>
      <c r="C43" s="165"/>
      <c r="D43" s="5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66"/>
      <c r="U43" s="162"/>
    </row>
    <row r="44" spans="1:21" ht="15" customHeight="1" x14ac:dyDescent="0.2">
      <c r="A44" s="144"/>
      <c r="B44" s="165"/>
      <c r="C44" s="165"/>
      <c r="D44" s="5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66"/>
      <c r="U44" s="162"/>
    </row>
    <row r="45" spans="1:21" ht="15" customHeight="1" x14ac:dyDescent="0.2">
      <c r="A45" s="144"/>
      <c r="B45" s="165"/>
      <c r="C45" s="165"/>
      <c r="D45" s="5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66"/>
      <c r="U45" s="162"/>
    </row>
    <row r="46" spans="1:21" ht="15" customHeight="1" x14ac:dyDescent="0.2">
      <c r="A46" s="144"/>
      <c r="B46" s="165"/>
      <c r="C46" s="165"/>
      <c r="D46" s="5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66"/>
      <c r="U46" s="162"/>
    </row>
    <row r="47" spans="1:21" ht="15" customHeight="1" x14ac:dyDescent="0.2">
      <c r="A47" s="144"/>
      <c r="B47" s="165"/>
      <c r="C47" s="56"/>
      <c r="D47" s="5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66"/>
      <c r="U47" s="162"/>
    </row>
    <row r="48" spans="1:21" ht="15" customHeight="1" x14ac:dyDescent="0.2">
      <c r="A48" s="144"/>
      <c r="B48" s="165"/>
      <c r="C48" s="56"/>
      <c r="D48" s="5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66"/>
      <c r="U48" s="162"/>
    </row>
    <row r="49" spans="1:21" ht="15" customHeight="1" x14ac:dyDescent="0.2">
      <c r="A49" s="144"/>
      <c r="B49" s="165"/>
      <c r="C49" s="56"/>
      <c r="D49" s="5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66"/>
      <c r="U49" s="162"/>
    </row>
    <row r="50" spans="1:21" ht="15" customHeight="1" x14ac:dyDescent="0.2">
      <c r="A50" s="144"/>
      <c r="B50" s="165"/>
      <c r="C50" s="56"/>
      <c r="D50" s="5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66"/>
      <c r="U50" s="162"/>
    </row>
    <row r="51" spans="1:21" ht="15" customHeight="1" x14ac:dyDescent="0.2">
      <c r="A51" s="144"/>
      <c r="B51" s="165"/>
      <c r="C51" s="56"/>
      <c r="D51" s="5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66"/>
      <c r="U51" s="162"/>
    </row>
    <row r="52" spans="1:21" ht="15" customHeight="1" x14ac:dyDescent="0.2">
      <c r="A52" s="144"/>
      <c r="B52" s="165"/>
      <c r="C52" s="56"/>
      <c r="D52" s="5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66"/>
      <c r="U52" s="162"/>
    </row>
    <row r="53" spans="1:21" ht="15" customHeight="1" x14ac:dyDescent="0.2">
      <c r="A53" s="144"/>
      <c r="B53" s="165"/>
      <c r="C53" s="56"/>
      <c r="D53" s="5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66"/>
      <c r="U53" s="162"/>
    </row>
    <row r="54" spans="1:21" ht="15" customHeight="1" x14ac:dyDescent="0.2">
      <c r="A54" s="58"/>
      <c r="B54" s="46"/>
      <c r="C54" s="46"/>
      <c r="D54" s="3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66"/>
      <c r="U54" s="155"/>
    </row>
    <row r="55" spans="1:21" ht="15" customHeight="1" x14ac:dyDescent="0.2">
      <c r="A55" s="58"/>
      <c r="B55" s="46"/>
      <c r="C55" s="46"/>
      <c r="D55" s="31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66"/>
      <c r="U55" s="155"/>
    </row>
    <row r="56" spans="1:21" ht="15" customHeight="1" x14ac:dyDescent="0.2">
      <c r="A56" s="144"/>
      <c r="B56" s="165"/>
      <c r="C56" s="165"/>
      <c r="D56" s="5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66"/>
      <c r="U56" s="162"/>
    </row>
    <row r="57" spans="1:21" ht="15" customHeight="1" x14ac:dyDescent="0.2">
      <c r="A57" s="144"/>
      <c r="B57" s="165"/>
      <c r="C57" s="165"/>
      <c r="D57" s="5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66"/>
      <c r="U57" s="162"/>
    </row>
    <row r="58" spans="1:21" ht="15" customHeight="1" x14ac:dyDescent="0.2">
      <c r="A58" s="144"/>
      <c r="B58" s="165"/>
      <c r="C58" s="165"/>
      <c r="D58" s="5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66"/>
      <c r="U58" s="162"/>
    </row>
    <row r="59" spans="1:21" ht="15" customHeight="1" x14ac:dyDescent="0.2">
      <c r="A59" s="144"/>
      <c r="B59" s="165"/>
      <c r="C59" s="165"/>
      <c r="D59" s="5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66"/>
      <c r="U59" s="162"/>
    </row>
    <row r="60" spans="1:21" ht="15" customHeight="1" x14ac:dyDescent="0.2">
      <c r="A60" s="144"/>
      <c r="B60" s="165"/>
      <c r="C60" s="165"/>
      <c r="D60" s="5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66"/>
      <c r="U60" s="162"/>
    </row>
    <row r="61" spans="1:21" ht="15" customHeight="1" x14ac:dyDescent="0.2">
      <c r="A61" s="144"/>
      <c r="B61" s="165"/>
      <c r="C61" s="165"/>
      <c r="D61" s="5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66"/>
      <c r="U61" s="162"/>
    </row>
    <row r="62" spans="1:21" ht="15" customHeight="1" x14ac:dyDescent="0.2">
      <c r="A62" s="144"/>
      <c r="B62" s="165"/>
      <c r="C62" s="165"/>
      <c r="D62" s="5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66"/>
      <c r="U62" s="162"/>
    </row>
    <row r="63" spans="1:21" ht="15" customHeight="1" x14ac:dyDescent="0.2">
      <c r="A63" s="144"/>
      <c r="B63" s="165"/>
      <c r="C63" s="165"/>
      <c r="D63" s="5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66"/>
      <c r="U63" s="162"/>
    </row>
    <row r="64" spans="1:21" ht="15" customHeight="1" x14ac:dyDescent="0.2">
      <c r="A64" s="144"/>
      <c r="B64" s="165"/>
      <c r="C64" s="165"/>
      <c r="D64" s="5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66"/>
      <c r="U64" s="162"/>
    </row>
    <row r="65" spans="1:21" ht="15" customHeight="1" x14ac:dyDescent="0.2">
      <c r="A65" s="144"/>
      <c r="B65" s="165"/>
      <c r="C65" s="165"/>
      <c r="D65" s="5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66"/>
      <c r="U65" s="162"/>
    </row>
    <row r="66" spans="1:21" ht="15" customHeight="1" x14ac:dyDescent="0.2">
      <c r="A66" s="144"/>
      <c r="B66" s="165"/>
      <c r="C66" s="165"/>
      <c r="D66" s="5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66"/>
      <c r="U66" s="162"/>
    </row>
    <row r="67" spans="1:21" ht="15" customHeight="1" x14ac:dyDescent="0.2">
      <c r="A67" s="144"/>
      <c r="B67" s="165"/>
      <c r="C67" s="165"/>
      <c r="D67" s="5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66"/>
      <c r="U67" s="162"/>
    </row>
    <row r="68" spans="1:21" ht="15" customHeight="1" x14ac:dyDescent="0.2">
      <c r="A68" s="144"/>
      <c r="B68" s="165"/>
      <c r="C68" s="165"/>
      <c r="D68" s="5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66"/>
      <c r="U68" s="162"/>
    </row>
    <row r="69" spans="1:21" ht="15" customHeight="1" x14ac:dyDescent="0.2">
      <c r="A69" s="144"/>
      <c r="B69" s="165"/>
      <c r="C69" s="165"/>
      <c r="D69" s="5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66"/>
      <c r="U69" s="162"/>
    </row>
    <row r="70" spans="1:21" ht="15" customHeight="1" thickBot="1" x14ac:dyDescent="0.25">
      <c r="A70" s="144"/>
      <c r="B70" s="165"/>
      <c r="C70" s="165"/>
      <c r="D70" s="5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66"/>
      <c r="U70" s="162"/>
    </row>
    <row r="71" spans="1:21" ht="15" customHeight="1" thickBot="1" x14ac:dyDescent="0.25">
      <c r="A71" s="26" t="s">
        <v>19</v>
      </c>
      <c r="B71" s="34"/>
      <c r="C71" s="34"/>
      <c r="D71" s="35"/>
      <c r="E71" s="36">
        <f>SUM(E6:E70)</f>
        <v>2755.12</v>
      </c>
      <c r="F71" s="43">
        <f t="shared" ref="F71:T71" si="0">SUM(F6:F70)</f>
        <v>4727.6099999999997</v>
      </c>
      <c r="G71" s="43">
        <f t="shared" si="0"/>
        <v>1301.6699999999998</v>
      </c>
      <c r="H71" s="43">
        <f t="shared" si="0"/>
        <v>5678.04</v>
      </c>
      <c r="I71" s="43">
        <f t="shared" si="0"/>
        <v>0</v>
      </c>
      <c r="J71" s="43">
        <f t="shared" si="0"/>
        <v>0</v>
      </c>
      <c r="K71" s="43">
        <f t="shared" si="0"/>
        <v>120</v>
      </c>
      <c r="L71" s="43">
        <f t="shared" si="0"/>
        <v>0</v>
      </c>
      <c r="M71" s="43">
        <f t="shared" si="0"/>
        <v>1717.5</v>
      </c>
      <c r="N71" s="43">
        <f t="shared" si="0"/>
        <v>6000</v>
      </c>
      <c r="O71" s="43">
        <f t="shared" si="0"/>
        <v>0</v>
      </c>
      <c r="P71" s="43">
        <f t="shared" si="0"/>
        <v>1000</v>
      </c>
      <c r="Q71" s="43">
        <f t="shared" si="0"/>
        <v>0</v>
      </c>
      <c r="R71" s="43">
        <f t="shared" si="0"/>
        <v>279.76</v>
      </c>
      <c r="S71" s="43">
        <f t="shared" si="0"/>
        <v>1787.4199999999998</v>
      </c>
      <c r="T71" s="43">
        <f t="shared" si="0"/>
        <v>25367.120000000003</v>
      </c>
      <c r="U71" s="63"/>
    </row>
    <row r="72" spans="1:21" ht="15" customHeight="1" x14ac:dyDescent="0.2">
      <c r="D72"/>
    </row>
    <row r="73" spans="1:21" x14ac:dyDescent="0.2">
      <c r="D73"/>
    </row>
    <row r="74" spans="1:21" x14ac:dyDescent="0.2">
      <c r="D74"/>
    </row>
    <row r="75" spans="1:21" x14ac:dyDescent="0.2">
      <c r="D75"/>
    </row>
    <row r="76" spans="1:21" x14ac:dyDescent="0.2">
      <c r="D76"/>
    </row>
    <row r="77" spans="1:21" x14ac:dyDescent="0.2">
      <c r="D77"/>
    </row>
    <row r="78" spans="1:21" x14ac:dyDescent="0.2">
      <c r="D78"/>
    </row>
    <row r="79" spans="1:21" x14ac:dyDescent="0.2">
      <c r="D79"/>
    </row>
    <row r="80" spans="1:21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</sheetData>
  <mergeCells count="2">
    <mergeCell ref="A1:T1"/>
    <mergeCell ref="A2:T2"/>
  </mergeCells>
  <pageMargins left="0.39370078740157499" right="0.23622047244094499" top="0.74803149606299202" bottom="0.74803149606299202" header="0.31496062992126" footer="0.31496062992126"/>
  <pageSetup scale="8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pageSetUpPr fitToPage="1"/>
  </sheetPr>
  <dimension ref="A1:P69"/>
  <sheetViews>
    <sheetView workbookViewId="0">
      <pane ySplit="4" topLeftCell="A55" activePane="bottomLeft" state="frozen"/>
      <selection pane="bottomLeft" activeCell="P20" sqref="P20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5" max="15" width="9.140625" hidden="1" customWidth="1"/>
  </cols>
  <sheetData>
    <row r="1" spans="1:16" x14ac:dyDescent="0.2">
      <c r="A1" s="206" t="s">
        <v>64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</row>
    <row r="2" spans="1:16" ht="13.9" customHeight="1" thickBot="1" x14ac:dyDescent="0.25">
      <c r="A2" s="209" t="s">
        <v>74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4"/>
    </row>
    <row r="3" spans="1:16" ht="22.5" x14ac:dyDescent="0.2">
      <c r="A3" s="5" t="s">
        <v>1</v>
      </c>
      <c r="B3" s="6" t="s">
        <v>13</v>
      </c>
      <c r="C3" s="6" t="s">
        <v>3</v>
      </c>
      <c r="D3" s="7" t="s">
        <v>14</v>
      </c>
      <c r="E3" s="69" t="s">
        <v>68</v>
      </c>
      <c r="F3" s="7" t="s">
        <v>21</v>
      </c>
      <c r="G3" s="7" t="s">
        <v>15</v>
      </c>
      <c r="H3" s="67" t="s">
        <v>127</v>
      </c>
      <c r="I3" s="7" t="s">
        <v>16</v>
      </c>
      <c r="J3" s="7" t="s">
        <v>9</v>
      </c>
      <c r="K3" s="67" t="s">
        <v>82</v>
      </c>
      <c r="L3" s="67" t="s">
        <v>17</v>
      </c>
      <c r="M3" s="45" t="s">
        <v>11</v>
      </c>
      <c r="N3" s="68" t="s">
        <v>12</v>
      </c>
      <c r="O3" s="12"/>
    </row>
    <row r="4" spans="1:16" x14ac:dyDescent="0.2">
      <c r="A4" s="46" t="s">
        <v>69</v>
      </c>
      <c r="B4" s="28"/>
      <c r="C4" s="28"/>
      <c r="D4" s="17">
        <v>21926.44</v>
      </c>
      <c r="E4" s="17"/>
      <c r="F4" s="17"/>
      <c r="G4" s="17"/>
      <c r="H4" s="17"/>
      <c r="I4" s="17"/>
      <c r="J4" s="17"/>
      <c r="K4" s="17"/>
      <c r="L4" s="17"/>
      <c r="M4" s="17"/>
      <c r="N4" s="33">
        <f t="shared" ref="N4:N24" si="0">SUM(D4:M4)</f>
        <v>21926.44</v>
      </c>
      <c r="O4" s="10"/>
    </row>
    <row r="5" spans="1:16" x14ac:dyDescent="0.2">
      <c r="A5" s="46"/>
      <c r="B5" s="46"/>
      <c r="C5" s="46"/>
      <c r="D5" s="17"/>
      <c r="E5" s="17"/>
      <c r="F5" s="17"/>
      <c r="G5" s="65"/>
      <c r="H5" s="65"/>
      <c r="I5" s="17"/>
      <c r="J5" s="17"/>
      <c r="K5" s="17"/>
      <c r="L5" s="17"/>
      <c r="M5" s="17"/>
      <c r="N5" s="33">
        <f t="shared" si="0"/>
        <v>0</v>
      </c>
      <c r="O5" s="10"/>
    </row>
    <row r="6" spans="1:16" x14ac:dyDescent="0.2">
      <c r="A6" s="58">
        <v>44657</v>
      </c>
      <c r="B6" s="46" t="s">
        <v>91</v>
      </c>
      <c r="C6" s="46" t="s">
        <v>92</v>
      </c>
      <c r="D6" s="17"/>
      <c r="E6" s="17"/>
      <c r="F6" s="17"/>
      <c r="G6" s="47">
        <v>150</v>
      </c>
      <c r="H6" s="65"/>
      <c r="I6" s="17"/>
      <c r="J6" s="17"/>
      <c r="K6" s="17"/>
      <c r="L6" s="17"/>
      <c r="M6" s="17"/>
      <c r="N6" s="33">
        <f t="shared" si="0"/>
        <v>150</v>
      </c>
      <c r="O6" s="10"/>
      <c r="P6" t="s">
        <v>158</v>
      </c>
    </row>
    <row r="7" spans="1:16" x14ac:dyDescent="0.2">
      <c r="A7" s="58">
        <v>44664</v>
      </c>
      <c r="B7" s="46" t="s">
        <v>93</v>
      </c>
      <c r="C7" s="46" t="s">
        <v>94</v>
      </c>
      <c r="D7" s="17"/>
      <c r="E7" s="17"/>
      <c r="F7" s="17"/>
      <c r="G7" s="47">
        <v>350</v>
      </c>
      <c r="H7" s="47"/>
      <c r="I7" s="17"/>
      <c r="J7" s="17"/>
      <c r="K7" s="17"/>
      <c r="L7" s="17"/>
      <c r="M7" s="17"/>
      <c r="N7" s="66">
        <f t="shared" si="0"/>
        <v>350</v>
      </c>
      <c r="O7" s="10"/>
      <c r="P7" s="59" t="s">
        <v>158</v>
      </c>
    </row>
    <row r="8" spans="1:16" x14ac:dyDescent="0.2">
      <c r="A8" s="58">
        <v>44676</v>
      </c>
      <c r="B8" s="46" t="s">
        <v>104</v>
      </c>
      <c r="C8" s="46" t="s">
        <v>105</v>
      </c>
      <c r="D8" s="17"/>
      <c r="E8" s="17"/>
      <c r="F8" s="17"/>
      <c r="G8" s="47">
        <v>285</v>
      </c>
      <c r="H8" s="47"/>
      <c r="I8" s="17"/>
      <c r="J8" s="17"/>
      <c r="K8" s="17"/>
      <c r="L8" s="17"/>
      <c r="M8" s="17"/>
      <c r="N8" s="66">
        <f t="shared" si="0"/>
        <v>285</v>
      </c>
      <c r="O8" s="10"/>
      <c r="P8" s="59" t="s">
        <v>158</v>
      </c>
    </row>
    <row r="9" spans="1:16" x14ac:dyDescent="0.2">
      <c r="A9" s="58">
        <v>44676</v>
      </c>
      <c r="B9" s="46" t="s">
        <v>107</v>
      </c>
      <c r="C9" s="46" t="s">
        <v>22</v>
      </c>
      <c r="D9" s="17"/>
      <c r="E9" s="17"/>
      <c r="F9" s="17"/>
      <c r="G9" s="47">
        <v>80</v>
      </c>
      <c r="H9" s="47"/>
      <c r="I9" s="17"/>
      <c r="J9" s="17"/>
      <c r="K9" s="17"/>
      <c r="L9" s="17"/>
      <c r="M9" s="17"/>
      <c r="N9" s="66">
        <f t="shared" si="0"/>
        <v>80</v>
      </c>
      <c r="O9" s="10"/>
      <c r="P9" s="59" t="s">
        <v>158</v>
      </c>
    </row>
    <row r="10" spans="1:16" x14ac:dyDescent="0.2">
      <c r="A10" s="58">
        <v>44677</v>
      </c>
      <c r="B10" s="46" t="s">
        <v>106</v>
      </c>
      <c r="C10" s="46" t="s">
        <v>108</v>
      </c>
      <c r="D10" s="17"/>
      <c r="E10" s="17"/>
      <c r="F10" s="17"/>
      <c r="G10" s="47">
        <v>430</v>
      </c>
      <c r="H10" s="47"/>
      <c r="I10" s="17"/>
      <c r="J10" s="17"/>
      <c r="K10" s="17"/>
      <c r="L10" s="17"/>
      <c r="M10" s="17"/>
      <c r="N10" s="66">
        <f t="shared" si="0"/>
        <v>430</v>
      </c>
      <c r="O10" s="10"/>
      <c r="P10" s="59" t="s">
        <v>158</v>
      </c>
    </row>
    <row r="11" spans="1:16" x14ac:dyDescent="0.2">
      <c r="A11" s="58">
        <v>44684</v>
      </c>
      <c r="B11" s="46" t="s">
        <v>109</v>
      </c>
      <c r="C11" s="46" t="s">
        <v>110</v>
      </c>
      <c r="D11" s="17"/>
      <c r="E11" s="17"/>
      <c r="F11" s="17"/>
      <c r="G11" s="47">
        <v>250</v>
      </c>
      <c r="H11" s="47"/>
      <c r="I11" s="17"/>
      <c r="J11" s="17"/>
      <c r="K11" s="17"/>
      <c r="L11" s="17"/>
      <c r="M11" s="17"/>
      <c r="N11" s="66">
        <f t="shared" si="0"/>
        <v>250</v>
      </c>
      <c r="O11" s="10"/>
      <c r="P11" s="59" t="s">
        <v>158</v>
      </c>
    </row>
    <row r="12" spans="1:16" x14ac:dyDescent="0.2">
      <c r="A12" s="58">
        <v>44684</v>
      </c>
      <c r="B12" s="46" t="s">
        <v>111</v>
      </c>
      <c r="C12" s="46" t="s">
        <v>110</v>
      </c>
      <c r="D12" s="17"/>
      <c r="E12" s="17"/>
      <c r="F12" s="17"/>
      <c r="G12" s="47">
        <v>250</v>
      </c>
      <c r="H12" s="47"/>
      <c r="I12" s="17"/>
      <c r="J12" s="17"/>
      <c r="K12" s="17"/>
      <c r="L12" s="17"/>
      <c r="M12" s="17"/>
      <c r="N12" s="66">
        <f t="shared" si="0"/>
        <v>250</v>
      </c>
      <c r="O12" s="10"/>
      <c r="P12" s="59" t="s">
        <v>158</v>
      </c>
    </row>
    <row r="13" spans="1:16" x14ac:dyDescent="0.2">
      <c r="A13" s="58">
        <v>44685</v>
      </c>
      <c r="B13" s="46" t="s">
        <v>112</v>
      </c>
      <c r="C13" s="46" t="s">
        <v>113</v>
      </c>
      <c r="D13" s="17"/>
      <c r="E13" s="17"/>
      <c r="F13" s="17"/>
      <c r="G13" s="47">
        <v>600</v>
      </c>
      <c r="H13" s="47"/>
      <c r="I13" s="17"/>
      <c r="J13" s="17"/>
      <c r="K13" s="17"/>
      <c r="L13" s="17"/>
      <c r="M13" s="17"/>
      <c r="N13" s="66">
        <f t="shared" si="0"/>
        <v>600</v>
      </c>
      <c r="O13" s="10"/>
      <c r="P13" s="59" t="s">
        <v>158</v>
      </c>
    </row>
    <row r="14" spans="1:16" x14ac:dyDescent="0.2">
      <c r="A14" s="144">
        <v>44687</v>
      </c>
      <c r="B14" s="165" t="s">
        <v>157</v>
      </c>
      <c r="C14" s="165" t="s">
        <v>68</v>
      </c>
      <c r="D14" s="47"/>
      <c r="E14" s="47">
        <v>17820.14</v>
      </c>
      <c r="F14" s="47"/>
      <c r="G14" s="47"/>
      <c r="H14" s="47"/>
      <c r="I14" s="47"/>
      <c r="J14" s="47"/>
      <c r="K14" s="47"/>
      <c r="L14" s="47"/>
      <c r="M14" s="47"/>
      <c r="N14" s="66">
        <f t="shared" si="0"/>
        <v>17820.14</v>
      </c>
      <c r="O14" s="10"/>
      <c r="P14" s="59" t="s">
        <v>158</v>
      </c>
    </row>
    <row r="15" spans="1:16" x14ac:dyDescent="0.2">
      <c r="A15" s="58">
        <v>44705</v>
      </c>
      <c r="B15" s="46" t="s">
        <v>118</v>
      </c>
      <c r="C15" s="46" t="s">
        <v>119</v>
      </c>
      <c r="D15" s="17"/>
      <c r="E15" s="17"/>
      <c r="F15" s="17"/>
      <c r="G15" s="47">
        <v>65</v>
      </c>
      <c r="H15" s="47"/>
      <c r="I15" s="17"/>
      <c r="J15" s="17"/>
      <c r="K15" s="17"/>
      <c r="L15" s="17"/>
      <c r="M15" s="17"/>
      <c r="N15" s="66">
        <f t="shared" si="0"/>
        <v>65</v>
      </c>
      <c r="O15" s="10"/>
      <c r="P15" s="59" t="s">
        <v>158</v>
      </c>
    </row>
    <row r="16" spans="1:16" x14ac:dyDescent="0.2">
      <c r="A16" s="58">
        <v>44705</v>
      </c>
      <c r="B16" s="46" t="s">
        <v>120</v>
      </c>
      <c r="C16" s="46" t="s">
        <v>121</v>
      </c>
      <c r="D16" s="17"/>
      <c r="E16" s="17"/>
      <c r="F16" s="17"/>
      <c r="G16" s="47">
        <v>1000</v>
      </c>
      <c r="H16" s="47"/>
      <c r="I16" s="17"/>
      <c r="J16" s="17"/>
      <c r="K16" s="17"/>
      <c r="L16" s="17"/>
      <c r="M16" s="17"/>
      <c r="N16" s="66">
        <f t="shared" si="0"/>
        <v>1000</v>
      </c>
      <c r="O16" s="10"/>
      <c r="P16" t="s">
        <v>158</v>
      </c>
    </row>
    <row r="17" spans="1:16" x14ac:dyDescent="0.2">
      <c r="A17" s="58">
        <v>44708</v>
      </c>
      <c r="B17" s="46" t="s">
        <v>122</v>
      </c>
      <c r="C17" s="46" t="s">
        <v>123</v>
      </c>
      <c r="D17" s="17"/>
      <c r="E17" s="17"/>
      <c r="F17" s="17">
        <v>25000</v>
      </c>
      <c r="G17" s="47"/>
      <c r="H17" s="47"/>
      <c r="I17" s="17"/>
      <c r="J17" s="17"/>
      <c r="K17" s="17"/>
      <c r="L17" s="17"/>
      <c r="M17" s="17"/>
      <c r="N17" s="66">
        <f t="shared" si="0"/>
        <v>25000</v>
      </c>
      <c r="O17" s="10"/>
      <c r="P17" t="s">
        <v>158</v>
      </c>
    </row>
    <row r="18" spans="1:16" x14ac:dyDescent="0.2">
      <c r="A18" s="58">
        <v>44711</v>
      </c>
      <c r="B18" s="46" t="s">
        <v>109</v>
      </c>
      <c r="C18" s="46" t="s">
        <v>22</v>
      </c>
      <c r="D18" s="17"/>
      <c r="E18" s="17"/>
      <c r="F18" s="17"/>
      <c r="G18" s="47">
        <v>80</v>
      </c>
      <c r="H18" s="47"/>
      <c r="I18" s="17"/>
      <c r="J18" s="17"/>
      <c r="K18" s="17"/>
      <c r="L18" s="17"/>
      <c r="M18" s="17"/>
      <c r="N18" s="66">
        <f t="shared" si="0"/>
        <v>80</v>
      </c>
      <c r="O18" s="10"/>
      <c r="P18" t="s">
        <v>158</v>
      </c>
    </row>
    <row r="19" spans="1:16" x14ac:dyDescent="0.2">
      <c r="A19" s="144">
        <v>44720</v>
      </c>
      <c r="B19" s="165" t="s">
        <v>128</v>
      </c>
      <c r="C19" s="165" t="s">
        <v>159</v>
      </c>
      <c r="D19" s="47"/>
      <c r="E19" s="47"/>
      <c r="F19" s="47"/>
      <c r="G19" s="47"/>
      <c r="H19" s="47"/>
      <c r="I19" s="47"/>
      <c r="J19" s="47"/>
      <c r="K19" s="47"/>
      <c r="L19" s="47"/>
      <c r="M19" s="47">
        <v>11281.89</v>
      </c>
      <c r="N19" s="66">
        <f t="shared" si="0"/>
        <v>11281.89</v>
      </c>
      <c r="O19" s="10"/>
      <c r="P19" t="s">
        <v>158</v>
      </c>
    </row>
    <row r="20" spans="1:16" x14ac:dyDescent="0.2">
      <c r="A20" s="58">
        <v>44728</v>
      </c>
      <c r="B20" s="46" t="s">
        <v>106</v>
      </c>
      <c r="C20" s="46" t="s">
        <v>124</v>
      </c>
      <c r="D20" s="17"/>
      <c r="E20" s="17"/>
      <c r="F20" s="17"/>
      <c r="G20" s="47">
        <v>65</v>
      </c>
      <c r="H20" s="47"/>
      <c r="I20" s="17"/>
      <c r="J20" s="17"/>
      <c r="K20" s="17"/>
      <c r="L20" s="17"/>
      <c r="M20" s="17"/>
      <c r="N20" s="66">
        <f t="shared" si="0"/>
        <v>65</v>
      </c>
      <c r="O20" s="10"/>
    </row>
    <row r="21" spans="1:16" x14ac:dyDescent="0.2">
      <c r="A21" s="58">
        <v>44728</v>
      </c>
      <c r="B21" s="46" t="s">
        <v>125</v>
      </c>
      <c r="C21" s="46" t="s">
        <v>126</v>
      </c>
      <c r="D21" s="17"/>
      <c r="E21" s="17"/>
      <c r="F21" s="17"/>
      <c r="G21" s="47"/>
      <c r="H21" s="47">
        <v>20</v>
      </c>
      <c r="I21" s="17"/>
      <c r="J21" s="17"/>
      <c r="K21" s="17"/>
      <c r="L21" s="17"/>
      <c r="M21" s="17"/>
      <c r="N21" s="66">
        <f t="shared" si="0"/>
        <v>20</v>
      </c>
      <c r="O21" s="10"/>
    </row>
    <row r="22" spans="1:16" x14ac:dyDescent="0.2">
      <c r="A22" s="58">
        <v>44739</v>
      </c>
      <c r="B22" s="46" t="s">
        <v>153</v>
      </c>
      <c r="C22" s="46" t="s">
        <v>22</v>
      </c>
      <c r="D22" s="17"/>
      <c r="E22" s="17"/>
      <c r="F22" s="17"/>
      <c r="G22" s="47">
        <v>80</v>
      </c>
      <c r="H22" s="47"/>
      <c r="I22" s="17"/>
      <c r="J22" s="17"/>
      <c r="K22" s="17"/>
      <c r="L22" s="17"/>
      <c r="M22" s="17"/>
      <c r="N22" s="66">
        <f t="shared" si="0"/>
        <v>80</v>
      </c>
      <c r="O22" s="10"/>
    </row>
    <row r="23" spans="1:16" x14ac:dyDescent="0.2">
      <c r="A23" s="58">
        <v>44739</v>
      </c>
      <c r="B23" s="46" t="s">
        <v>154</v>
      </c>
      <c r="C23" s="46" t="s">
        <v>124</v>
      </c>
      <c r="D23" s="17"/>
      <c r="E23" s="17"/>
      <c r="F23" s="17"/>
      <c r="G23" s="47">
        <v>65</v>
      </c>
      <c r="H23" s="47"/>
      <c r="I23" s="17"/>
      <c r="J23" s="17"/>
      <c r="K23" s="17"/>
      <c r="L23" s="17"/>
      <c r="M23" s="17"/>
      <c r="N23" s="66">
        <f t="shared" si="0"/>
        <v>65</v>
      </c>
      <c r="O23" s="10"/>
    </row>
    <row r="24" spans="1:16" x14ac:dyDescent="0.2">
      <c r="A24" s="58"/>
      <c r="B24" s="28"/>
      <c r="C24" s="2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66">
        <f t="shared" si="0"/>
        <v>0</v>
      </c>
      <c r="O24" s="10"/>
    </row>
    <row r="25" spans="1:16" x14ac:dyDescent="0.2">
      <c r="A25" s="58"/>
      <c r="B25" s="28"/>
      <c r="C25" s="2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33"/>
      <c r="O25" s="10"/>
    </row>
    <row r="26" spans="1:16" x14ac:dyDescent="0.2">
      <c r="A26" s="58"/>
      <c r="B26" s="28"/>
      <c r="C26" s="2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3"/>
      <c r="O26" s="10"/>
    </row>
    <row r="27" spans="1:16" x14ac:dyDescent="0.2">
      <c r="A27" s="58"/>
      <c r="B27" s="28"/>
      <c r="C27" s="2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3"/>
      <c r="O27" s="10"/>
    </row>
    <row r="28" spans="1:16" x14ac:dyDescent="0.2">
      <c r="A28" s="144"/>
      <c r="B28" s="28"/>
      <c r="C28" s="2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10"/>
    </row>
    <row r="29" spans="1:16" x14ac:dyDescent="0.2">
      <c r="A29" s="144"/>
      <c r="B29" s="28"/>
      <c r="C29" s="2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10"/>
    </row>
    <row r="30" spans="1:16" x14ac:dyDescent="0.2">
      <c r="A30" s="144"/>
      <c r="B30" s="28"/>
      <c r="C30" s="2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10"/>
    </row>
    <row r="31" spans="1:16" x14ac:dyDescent="0.2">
      <c r="A31" s="58"/>
      <c r="B31" s="46"/>
      <c r="C31" s="4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3"/>
      <c r="O31" s="10"/>
      <c r="P31" s="10"/>
    </row>
    <row r="32" spans="1:16" x14ac:dyDescent="0.2">
      <c r="A32" s="58"/>
      <c r="B32" s="46"/>
      <c r="C32" s="4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3"/>
      <c r="O32" s="10"/>
      <c r="P32" s="10"/>
    </row>
    <row r="33" spans="1:15" x14ac:dyDescent="0.2">
      <c r="A33" s="58"/>
      <c r="B33" s="28"/>
      <c r="C33" s="2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3"/>
      <c r="O33" s="10"/>
    </row>
    <row r="34" spans="1:15" x14ac:dyDescent="0.2">
      <c r="A34" s="58"/>
      <c r="B34" s="28"/>
      <c r="C34" s="2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3"/>
      <c r="O34" s="10"/>
    </row>
    <row r="35" spans="1:15" x14ac:dyDescent="0.2">
      <c r="A35" s="58"/>
      <c r="B35" s="28"/>
      <c r="C35" s="2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3"/>
      <c r="O35" s="10"/>
    </row>
    <row r="36" spans="1:15" x14ac:dyDescent="0.2">
      <c r="A36" s="58"/>
      <c r="B36" s="28"/>
      <c r="C36" s="2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3"/>
      <c r="O36" s="10"/>
    </row>
    <row r="37" spans="1:15" x14ac:dyDescent="0.2">
      <c r="A37" s="58"/>
      <c r="B37" s="28"/>
      <c r="C37" s="2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3"/>
      <c r="O37" s="10"/>
    </row>
    <row r="38" spans="1:15" x14ac:dyDescent="0.2">
      <c r="A38" s="58"/>
      <c r="B38" s="28"/>
      <c r="C38" s="2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33"/>
      <c r="O38" s="10"/>
    </row>
    <row r="39" spans="1:15" x14ac:dyDescent="0.2">
      <c r="A39" s="58"/>
      <c r="B39" s="28"/>
      <c r="C39" s="2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3"/>
      <c r="O39" s="10"/>
    </row>
    <row r="40" spans="1:15" x14ac:dyDescent="0.2">
      <c r="A40" s="58"/>
      <c r="B40" s="28"/>
      <c r="C40" s="2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3"/>
      <c r="O40" s="10"/>
    </row>
    <row r="41" spans="1:15" x14ac:dyDescent="0.2">
      <c r="A41" s="58"/>
      <c r="B41" s="28"/>
      <c r="C41" s="2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3"/>
      <c r="O41" s="10"/>
    </row>
    <row r="42" spans="1:15" x14ac:dyDescent="0.2">
      <c r="A42" s="46"/>
      <c r="B42" s="46"/>
      <c r="C42" s="4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3"/>
      <c r="O42" s="10"/>
    </row>
    <row r="43" spans="1:15" x14ac:dyDescent="0.2">
      <c r="A43" s="157"/>
      <c r="B43" s="155"/>
      <c r="C43" s="155"/>
      <c r="G43" s="156"/>
      <c r="H43" s="156"/>
      <c r="N43" s="33"/>
      <c r="O43" s="10"/>
    </row>
    <row r="44" spans="1:15" x14ac:dyDescent="0.2">
      <c r="A44" s="155"/>
      <c r="B44" s="155"/>
      <c r="C44" s="155"/>
      <c r="G44" s="156"/>
      <c r="H44" s="156"/>
      <c r="N44" s="33"/>
      <c r="O44" s="10"/>
    </row>
    <row r="45" spans="1:15" x14ac:dyDescent="0.2">
      <c r="A45" s="46"/>
      <c r="B45" s="46"/>
      <c r="C45" s="4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3"/>
      <c r="O45" s="10"/>
    </row>
    <row r="46" spans="1:15" x14ac:dyDescent="0.2">
      <c r="A46" s="28"/>
      <c r="B46" s="28"/>
      <c r="C46" s="2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33"/>
      <c r="O46" s="10"/>
    </row>
    <row r="47" spans="1:15" x14ac:dyDescent="0.2">
      <c r="A47" s="28"/>
      <c r="B47" s="28"/>
      <c r="C47" s="2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3"/>
      <c r="O47" s="10"/>
    </row>
    <row r="48" spans="1:15" x14ac:dyDescent="0.2">
      <c r="A48" s="46"/>
      <c r="B48" s="28"/>
      <c r="C48" s="28"/>
      <c r="D48" s="17"/>
      <c r="E48" s="47"/>
      <c r="F48" s="17"/>
      <c r="G48" s="17"/>
      <c r="H48" s="17"/>
      <c r="I48" s="17"/>
      <c r="J48" s="17"/>
      <c r="K48" s="17"/>
      <c r="L48" s="17"/>
      <c r="M48" s="17"/>
      <c r="N48" s="33"/>
      <c r="O48" s="10"/>
    </row>
    <row r="49" spans="1:15" x14ac:dyDescent="0.2">
      <c r="A49" s="46"/>
      <c r="B49" s="46"/>
      <c r="C49" s="4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33"/>
      <c r="O49" s="10"/>
    </row>
    <row r="50" spans="1:15" x14ac:dyDescent="0.2">
      <c r="A50" s="28"/>
      <c r="B50" s="28"/>
      <c r="C50" s="2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33"/>
      <c r="O50" s="10"/>
    </row>
    <row r="51" spans="1:15" x14ac:dyDescent="0.2">
      <c r="A51" s="17"/>
      <c r="B51" s="28"/>
      <c r="C51" s="2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3"/>
      <c r="O51" s="10"/>
    </row>
    <row r="52" spans="1:15" x14ac:dyDescent="0.2">
      <c r="A52" s="28"/>
      <c r="B52" s="28"/>
      <c r="C52" s="2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3"/>
      <c r="O52" s="10"/>
    </row>
    <row r="53" spans="1:15" x14ac:dyDescent="0.2">
      <c r="A53" s="28"/>
      <c r="B53" s="28"/>
      <c r="C53" s="2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33"/>
      <c r="O53" s="10"/>
    </row>
    <row r="54" spans="1:15" x14ac:dyDescent="0.2">
      <c r="A54" s="28"/>
      <c r="B54" s="28"/>
      <c r="C54" s="2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33"/>
      <c r="O54" s="10"/>
    </row>
    <row r="55" spans="1:15" x14ac:dyDescent="0.2">
      <c r="A55" s="28"/>
      <c r="B55" s="28"/>
      <c r="C55" s="2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3"/>
      <c r="O55" s="10"/>
    </row>
    <row r="56" spans="1:15" x14ac:dyDescent="0.2">
      <c r="A56" s="28"/>
      <c r="B56" s="28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3"/>
      <c r="O56" s="10"/>
    </row>
    <row r="57" spans="1:15" x14ac:dyDescent="0.2">
      <c r="A57" s="28"/>
      <c r="B57" s="28"/>
      <c r="C57" s="2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33"/>
      <c r="O57" s="10"/>
    </row>
    <row r="58" spans="1:15" x14ac:dyDescent="0.2">
      <c r="A58" s="28"/>
      <c r="B58" s="28"/>
      <c r="C58" s="2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3"/>
      <c r="O58" s="10"/>
    </row>
    <row r="59" spans="1:15" x14ac:dyDescent="0.2">
      <c r="A59" s="28"/>
      <c r="B59" s="28"/>
      <c r="C59" s="2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3"/>
      <c r="O59" s="10"/>
    </row>
    <row r="60" spans="1:15" x14ac:dyDescent="0.2">
      <c r="A60" s="28"/>
      <c r="B60" s="28"/>
      <c r="C60" s="2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3"/>
      <c r="O60" s="10"/>
    </row>
    <row r="61" spans="1:15" x14ac:dyDescent="0.2">
      <c r="A61" s="28"/>
      <c r="B61" s="28"/>
      <c r="C61" s="2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3"/>
      <c r="O61" s="10"/>
    </row>
    <row r="62" spans="1:15" x14ac:dyDescent="0.2">
      <c r="A62" s="28"/>
      <c r="B62" s="28"/>
      <c r="C62" s="2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33"/>
      <c r="O62" s="10"/>
    </row>
    <row r="63" spans="1:15" x14ac:dyDescent="0.2">
      <c r="A63" s="28"/>
      <c r="B63" s="28"/>
      <c r="C63" s="2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3"/>
      <c r="O63" s="10"/>
    </row>
    <row r="64" spans="1:15" x14ac:dyDescent="0.2">
      <c r="A64" s="28"/>
      <c r="B64" s="28"/>
      <c r="C64" s="2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3"/>
      <c r="O64" s="10"/>
    </row>
    <row r="65" spans="1:15" x14ac:dyDescent="0.2">
      <c r="A65" s="28"/>
      <c r="B65" s="28"/>
      <c r="C65" s="2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33"/>
      <c r="O65" s="10"/>
    </row>
    <row r="66" spans="1:15" x14ac:dyDescent="0.2">
      <c r="A66" s="28"/>
      <c r="B66" s="28"/>
      <c r="C66" s="2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33"/>
      <c r="O66" s="10"/>
    </row>
    <row r="67" spans="1:15" x14ac:dyDescent="0.2">
      <c r="A67" s="28"/>
      <c r="B67" s="28"/>
      <c r="C67" s="28"/>
      <c r="D67" s="28"/>
      <c r="E67" s="28"/>
      <c r="F67" s="28"/>
      <c r="G67" s="17"/>
      <c r="H67" s="17"/>
      <c r="I67" s="28"/>
      <c r="J67" s="28"/>
      <c r="K67" s="28"/>
      <c r="L67" s="28"/>
      <c r="M67" s="28"/>
      <c r="N67" s="33"/>
    </row>
    <row r="68" spans="1:15" ht="13.5" thickBo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3"/>
    </row>
    <row r="69" spans="1:15" ht="13.5" thickBot="1" x14ac:dyDescent="0.25">
      <c r="A69" s="26"/>
      <c r="B69" s="34" t="s">
        <v>19</v>
      </c>
      <c r="C69" s="34"/>
      <c r="D69" s="36">
        <f t="shared" ref="D69:N69" si="1">SUM(D4:D68)</f>
        <v>21926.44</v>
      </c>
      <c r="E69" s="36">
        <f t="shared" si="1"/>
        <v>17820.14</v>
      </c>
      <c r="F69" s="36">
        <f t="shared" si="1"/>
        <v>25000</v>
      </c>
      <c r="G69" s="36">
        <f t="shared" si="1"/>
        <v>3750</v>
      </c>
      <c r="H69" s="36">
        <f t="shared" si="1"/>
        <v>20</v>
      </c>
      <c r="I69" s="36">
        <f t="shared" si="1"/>
        <v>0</v>
      </c>
      <c r="J69" s="36">
        <f t="shared" si="1"/>
        <v>0</v>
      </c>
      <c r="K69" s="36">
        <f t="shared" si="1"/>
        <v>0</v>
      </c>
      <c r="L69" s="36">
        <f t="shared" si="1"/>
        <v>0</v>
      </c>
      <c r="M69" s="36">
        <f t="shared" si="1"/>
        <v>11281.89</v>
      </c>
      <c r="N69" s="16">
        <f t="shared" si="1"/>
        <v>79798.47</v>
      </c>
    </row>
  </sheetData>
  <mergeCells count="2">
    <mergeCell ref="A1:O1"/>
    <mergeCell ref="A2:N2"/>
  </mergeCells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9300-994A-43C8-A5AC-E8BAFAFB14E8}">
  <sheetPr>
    <pageSetUpPr fitToPage="1"/>
  </sheetPr>
  <dimension ref="A1:Q50"/>
  <sheetViews>
    <sheetView workbookViewId="0">
      <pane ySplit="4" topLeftCell="A31" activePane="bottomLeft" state="frozen"/>
      <selection pane="bottomLeft" activeCell="H4" sqref="H4"/>
    </sheetView>
  </sheetViews>
  <sheetFormatPr defaultRowHeight="12.75" x14ac:dyDescent="0.2"/>
  <cols>
    <col min="2" max="2" width="12.85546875" bestFit="1" customWidth="1"/>
    <col min="3" max="3" width="21" customWidth="1"/>
    <col min="4" max="4" width="9.5703125" bestFit="1" customWidth="1"/>
    <col min="5" max="5" width="9.7109375" customWidth="1"/>
    <col min="6" max="6" width="10.5703125" customWidth="1"/>
    <col min="7" max="8" width="9" customWidth="1"/>
    <col min="10" max="10" width="0" hidden="1" customWidth="1"/>
    <col min="14" max="15" width="9.5703125" bestFit="1" customWidth="1"/>
  </cols>
  <sheetData>
    <row r="1" spans="1:14" x14ac:dyDescent="0.2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3.5" thickBot="1" x14ac:dyDescent="0.25">
      <c r="A2" s="206" t="s">
        <v>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</row>
    <row r="3" spans="1:14" ht="23.25" thickBot="1" x14ac:dyDescent="0.25">
      <c r="A3" s="20" t="s">
        <v>1</v>
      </c>
      <c r="B3" s="21" t="s">
        <v>13</v>
      </c>
      <c r="C3" s="21" t="s">
        <v>3</v>
      </c>
      <c r="D3" s="19" t="s">
        <v>14</v>
      </c>
      <c r="E3" s="158" t="s">
        <v>68</v>
      </c>
      <c r="F3" s="20" t="s">
        <v>21</v>
      </c>
      <c r="G3" s="20" t="s">
        <v>15</v>
      </c>
      <c r="H3" s="21" t="s">
        <v>127</v>
      </c>
      <c r="I3" s="20" t="s">
        <v>16</v>
      </c>
      <c r="J3" s="20" t="s">
        <v>9</v>
      </c>
      <c r="K3" s="21" t="s">
        <v>82</v>
      </c>
      <c r="L3" s="21" t="s">
        <v>17</v>
      </c>
      <c r="M3" s="49" t="s">
        <v>11</v>
      </c>
      <c r="N3" s="40" t="s">
        <v>12</v>
      </c>
    </row>
    <row r="4" spans="1:14" ht="13.5" thickBot="1" x14ac:dyDescent="0.25">
      <c r="A4" s="26"/>
      <c r="B4" s="34" t="s">
        <v>19</v>
      </c>
      <c r="C4" s="34"/>
      <c r="D4" s="36">
        <f>+'Receipts Q1&amp;2'!D69</f>
        <v>21926.44</v>
      </c>
      <c r="E4" s="36">
        <f>+'Receipts Q1&amp;2'!E69</f>
        <v>17820.14</v>
      </c>
      <c r="F4" s="36">
        <f>+'Receipts Q1&amp;2'!F69</f>
        <v>25000</v>
      </c>
      <c r="G4" s="36">
        <f>+'Receipts Q1&amp;2'!G69</f>
        <v>3750</v>
      </c>
      <c r="H4" s="36">
        <f>'Receipts Q1&amp;2'!H69</f>
        <v>20</v>
      </c>
      <c r="I4" s="36">
        <f>+'Receipts Q1&amp;2'!I69</f>
        <v>0</v>
      </c>
      <c r="J4" s="36">
        <f>+'Receipts Q1&amp;2'!J69</f>
        <v>0</v>
      </c>
      <c r="K4" s="36">
        <f>+'Receipts Q1&amp;2'!K69</f>
        <v>0</v>
      </c>
      <c r="L4" s="36">
        <f>+'Receipts Q1&amp;2'!L69</f>
        <v>0</v>
      </c>
      <c r="M4" s="36">
        <f>+'Receipts Q1&amp;2'!M69</f>
        <v>11281.89</v>
      </c>
      <c r="N4" s="16">
        <f>SUM(D4:M4)</f>
        <v>79798.47</v>
      </c>
    </row>
    <row r="5" spans="1:14" x14ac:dyDescent="0.2">
      <c r="A5" s="46"/>
      <c r="B5" s="28"/>
      <c r="C5" s="28"/>
      <c r="D5" s="17"/>
      <c r="E5" s="17"/>
      <c r="F5" s="17"/>
      <c r="G5" s="17"/>
      <c r="H5" s="17"/>
      <c r="I5" s="17"/>
      <c r="J5" s="17"/>
      <c r="K5" s="17"/>
      <c r="L5" s="17"/>
      <c r="M5" s="17"/>
      <c r="N5" s="33">
        <f t="shared" ref="N5" si="0">SUM(D5:M5)</f>
        <v>0</v>
      </c>
    </row>
    <row r="6" spans="1:14" x14ac:dyDescent="0.2">
      <c r="A6" s="58"/>
      <c r="B6" s="28"/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33"/>
    </row>
    <row r="7" spans="1:14" x14ac:dyDescent="0.2">
      <c r="A7" s="144"/>
      <c r="B7" s="28"/>
      <c r="C7" s="28"/>
      <c r="D7" s="17"/>
      <c r="E7" s="17"/>
      <c r="F7" s="17"/>
      <c r="G7" s="17"/>
      <c r="H7" s="17"/>
      <c r="I7" s="17"/>
      <c r="J7" s="17"/>
      <c r="K7" s="17"/>
      <c r="L7" s="17"/>
      <c r="M7" s="17"/>
      <c r="N7" s="33"/>
    </row>
    <row r="8" spans="1:14" x14ac:dyDescent="0.2">
      <c r="A8" s="144"/>
      <c r="B8" s="28"/>
      <c r="C8" s="28"/>
      <c r="D8" s="17"/>
      <c r="E8" s="17"/>
      <c r="F8" s="17"/>
      <c r="G8" s="17"/>
      <c r="H8" s="17"/>
      <c r="I8" s="17"/>
      <c r="J8" s="17"/>
      <c r="K8" s="17"/>
      <c r="L8" s="17"/>
      <c r="M8" s="17"/>
      <c r="N8" s="33"/>
    </row>
    <row r="9" spans="1:14" x14ac:dyDescent="0.2">
      <c r="A9" s="144"/>
      <c r="B9" s="28"/>
      <c r="C9" s="28"/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</row>
    <row r="10" spans="1:14" x14ac:dyDescent="0.2">
      <c r="A10" s="144"/>
      <c r="B10" s="28"/>
      <c r="C10" s="2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3"/>
    </row>
    <row r="11" spans="1:14" x14ac:dyDescent="0.2">
      <c r="A11" s="144"/>
      <c r="B11" s="28"/>
      <c r="C11" s="2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3"/>
    </row>
    <row r="12" spans="1:14" x14ac:dyDescent="0.2">
      <c r="A12" s="58"/>
      <c r="B12" s="28"/>
      <c r="C12" s="2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3"/>
    </row>
    <row r="13" spans="1:14" x14ac:dyDescent="0.2">
      <c r="A13" s="58"/>
      <c r="B13" s="46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3"/>
    </row>
    <row r="14" spans="1:14" x14ac:dyDescent="0.2">
      <c r="A14" s="58"/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3"/>
    </row>
    <row r="15" spans="1:14" x14ac:dyDescent="0.2">
      <c r="A15" s="58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33"/>
    </row>
    <row r="16" spans="1:14" x14ac:dyDescent="0.2">
      <c r="A16" s="58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33"/>
    </row>
    <row r="17" spans="1:14" x14ac:dyDescent="0.2">
      <c r="A17" s="58"/>
      <c r="B17" s="46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3"/>
    </row>
    <row r="18" spans="1:14" x14ac:dyDescent="0.2">
      <c r="A18" s="58"/>
      <c r="B18" s="46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33"/>
    </row>
    <row r="19" spans="1:14" x14ac:dyDescent="0.2">
      <c r="A19" s="58"/>
      <c r="B19" s="46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33"/>
    </row>
    <row r="20" spans="1:14" x14ac:dyDescent="0.2">
      <c r="A20" s="58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33"/>
    </row>
    <row r="21" spans="1:14" x14ac:dyDescent="0.2">
      <c r="A21" s="58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3"/>
    </row>
    <row r="22" spans="1:14" x14ac:dyDescent="0.2">
      <c r="A22" s="58"/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3"/>
    </row>
    <row r="23" spans="1:14" x14ac:dyDescent="0.2">
      <c r="A23" s="157"/>
      <c r="B23" s="104"/>
      <c r="C23" s="104"/>
      <c r="D23" s="104"/>
      <c r="E23" s="104"/>
      <c r="F23" s="104"/>
      <c r="G23" s="166"/>
      <c r="H23" s="166"/>
      <c r="I23" s="104"/>
      <c r="J23" s="104"/>
      <c r="K23" s="104"/>
      <c r="L23" s="104"/>
      <c r="M23" s="104"/>
      <c r="N23" s="66"/>
    </row>
    <row r="24" spans="1:14" x14ac:dyDescent="0.2">
      <c r="A24" s="58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6"/>
    </row>
    <row r="25" spans="1:14" x14ac:dyDescent="0.2">
      <c r="A25" s="58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66"/>
    </row>
    <row r="26" spans="1:14" x14ac:dyDescent="0.2">
      <c r="A26" s="58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/>
    </row>
    <row r="27" spans="1:14" x14ac:dyDescent="0.2">
      <c r="A27" s="58"/>
      <c r="B27" s="46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6"/>
    </row>
    <row r="28" spans="1:14" x14ac:dyDescent="0.2">
      <c r="A28" s="58"/>
      <c r="B28" s="4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6"/>
    </row>
    <row r="29" spans="1:14" x14ac:dyDescent="0.2">
      <c r="A29" s="58"/>
      <c r="B29" s="46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66"/>
    </row>
    <row r="30" spans="1:14" x14ac:dyDescent="0.2">
      <c r="A30" s="58"/>
      <c r="B30" s="46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6"/>
    </row>
    <row r="31" spans="1:14" x14ac:dyDescent="0.2">
      <c r="A31" s="58"/>
      <c r="B31" s="46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66"/>
    </row>
    <row r="32" spans="1:14" x14ac:dyDescent="0.2">
      <c r="A32" s="58"/>
      <c r="B32" s="46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66"/>
    </row>
    <row r="33" spans="1:17" x14ac:dyDescent="0.2">
      <c r="A33" s="58"/>
      <c r="B33" s="46"/>
      <c r="C33" s="46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66"/>
    </row>
    <row r="34" spans="1:17" x14ac:dyDescent="0.2">
      <c r="A34" s="58"/>
      <c r="B34" s="46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66"/>
    </row>
    <row r="35" spans="1:17" x14ac:dyDescent="0.2">
      <c r="A35" s="58"/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66"/>
    </row>
    <row r="36" spans="1:17" x14ac:dyDescent="0.2">
      <c r="A36" s="58"/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66"/>
    </row>
    <row r="37" spans="1:17" x14ac:dyDescent="0.2">
      <c r="A37" s="46"/>
      <c r="B37" s="46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66"/>
    </row>
    <row r="38" spans="1:17" x14ac:dyDescent="0.2">
      <c r="A38" s="46"/>
      <c r="B38" s="46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66"/>
    </row>
    <row r="39" spans="1:17" x14ac:dyDescent="0.2">
      <c r="A39" s="46"/>
      <c r="B39" s="46"/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6"/>
    </row>
    <row r="40" spans="1:17" x14ac:dyDescent="0.2">
      <c r="A40" s="46"/>
      <c r="B40" s="46"/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6"/>
    </row>
    <row r="41" spans="1:17" x14ac:dyDescent="0.2">
      <c r="A41" s="48"/>
      <c r="B41" s="46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3"/>
    </row>
    <row r="42" spans="1:17" x14ac:dyDescent="0.2">
      <c r="A42" s="48"/>
      <c r="B42" s="46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33"/>
    </row>
    <row r="43" spans="1:17" x14ac:dyDescent="0.2">
      <c r="A43" s="46"/>
      <c r="B43" s="46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33"/>
    </row>
    <row r="44" spans="1:17" x14ac:dyDescent="0.2">
      <c r="A44" s="46"/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33"/>
      <c r="Q44" s="10"/>
    </row>
    <row r="45" spans="1:17" x14ac:dyDescent="0.2">
      <c r="A45" s="46"/>
      <c r="B45" s="46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33"/>
    </row>
    <row r="46" spans="1:17" x14ac:dyDescent="0.2">
      <c r="A46" s="46"/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33"/>
    </row>
    <row r="47" spans="1:17" x14ac:dyDescent="0.2">
      <c r="A47" s="46"/>
      <c r="B47" s="46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33"/>
    </row>
    <row r="48" spans="1:17" ht="13.5" thickBot="1" x14ac:dyDescent="0.25">
      <c r="A48" s="46"/>
      <c r="B48" s="46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/>
      <c r="P48" s="10"/>
    </row>
    <row r="49" spans="1:15" ht="13.5" thickBot="1" x14ac:dyDescent="0.25">
      <c r="A49" s="50"/>
      <c r="B49" s="51"/>
      <c r="C49" s="51"/>
      <c r="D49" s="52">
        <f t="shared" ref="D49:M49" si="1">SUM(D4:D48)</f>
        <v>21926.44</v>
      </c>
      <c r="E49" s="52">
        <f t="shared" si="1"/>
        <v>17820.14</v>
      </c>
      <c r="F49" s="52">
        <f t="shared" si="1"/>
        <v>25000</v>
      </c>
      <c r="G49" s="52">
        <f t="shared" si="1"/>
        <v>3750</v>
      </c>
      <c r="H49" s="52">
        <f t="shared" si="1"/>
        <v>20</v>
      </c>
      <c r="I49" s="52">
        <f t="shared" si="1"/>
        <v>0</v>
      </c>
      <c r="J49" s="52">
        <f t="shared" si="1"/>
        <v>0</v>
      </c>
      <c r="K49" s="52">
        <f t="shared" si="1"/>
        <v>0</v>
      </c>
      <c r="L49" s="52">
        <f t="shared" si="1"/>
        <v>0</v>
      </c>
      <c r="M49" s="52">
        <f t="shared" si="1"/>
        <v>11281.89</v>
      </c>
      <c r="N49" s="53">
        <f>SUM(D49:M49)</f>
        <v>79798.47</v>
      </c>
      <c r="O49" s="10">
        <f>SUM(N49-E49)</f>
        <v>61978.33</v>
      </c>
    </row>
    <row r="50" spans="1:1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</sheetData>
  <mergeCells count="2">
    <mergeCell ref="A1:N1"/>
    <mergeCell ref="A2:N2"/>
  </mergeCells>
  <pageMargins left="0.74803149606299202" right="0.74803149606299202" top="0.98425196850393704" bottom="0.98425196850393704" header="0.511811023622047" footer="0.511811023622047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pageSetUpPr fitToPage="1"/>
  </sheetPr>
  <dimension ref="A1:O48"/>
  <sheetViews>
    <sheetView tabSelected="1" workbookViewId="0">
      <pane ySplit="5" topLeftCell="A20" activePane="bottomLeft" state="frozen"/>
      <selection pane="bottomLeft" activeCell="H8" sqref="H8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5" max="15" width="0.140625" customWidth="1"/>
  </cols>
  <sheetData>
    <row r="1" spans="1:15" x14ac:dyDescent="0.2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5" x14ac:dyDescent="0.2">
      <c r="A2" s="217" t="s">
        <v>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  <c r="O2" s="89"/>
    </row>
    <row r="3" spans="1:15" x14ac:dyDescent="0.2">
      <c r="A3" s="91"/>
      <c r="B3" s="72"/>
      <c r="C3" s="72"/>
      <c r="D3" s="73"/>
      <c r="E3" s="73"/>
      <c r="F3" s="71"/>
      <c r="G3" s="71"/>
      <c r="H3" s="71"/>
      <c r="I3" s="71"/>
      <c r="J3" s="213"/>
      <c r="K3" s="213"/>
      <c r="L3" s="90"/>
      <c r="M3" s="72"/>
      <c r="N3" s="92"/>
      <c r="O3" s="72"/>
    </row>
    <row r="4" spans="1:15" x14ac:dyDescent="0.2">
      <c r="A4" s="93" t="s">
        <v>1</v>
      </c>
      <c r="B4" s="94" t="s">
        <v>13</v>
      </c>
      <c r="C4" s="94" t="s">
        <v>14</v>
      </c>
      <c r="D4" s="95" t="s">
        <v>21</v>
      </c>
      <c r="E4" s="95" t="s">
        <v>30</v>
      </c>
      <c r="F4" s="95" t="s">
        <v>11</v>
      </c>
      <c r="G4" s="95" t="s">
        <v>18</v>
      </c>
      <c r="H4" s="95" t="s">
        <v>31</v>
      </c>
      <c r="I4" s="95" t="s">
        <v>22</v>
      </c>
      <c r="J4" s="96"/>
      <c r="K4" s="96"/>
      <c r="L4" s="94"/>
      <c r="M4" s="94"/>
      <c r="N4" s="97" t="s">
        <v>12</v>
      </c>
      <c r="O4" s="88"/>
    </row>
    <row r="5" spans="1:15" x14ac:dyDescent="0.2">
      <c r="A5" s="98">
        <v>44652</v>
      </c>
      <c r="B5" s="47" t="s">
        <v>33</v>
      </c>
      <c r="C5" s="47">
        <v>16292.19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66">
        <f>SUM(C5:M5)</f>
        <v>16292.19</v>
      </c>
      <c r="O5" s="18"/>
    </row>
    <row r="6" spans="1:15" x14ac:dyDescent="0.2">
      <c r="A6" s="169">
        <v>44662</v>
      </c>
      <c r="B6" s="47" t="s">
        <v>37</v>
      </c>
      <c r="C6" s="47"/>
      <c r="D6" s="47"/>
      <c r="E6" s="47"/>
      <c r="F6" s="47"/>
      <c r="G6" s="47">
        <v>0.15</v>
      </c>
      <c r="H6" s="47"/>
      <c r="I6" s="47"/>
      <c r="J6" s="47"/>
      <c r="K6" s="47"/>
      <c r="L6" s="47"/>
      <c r="M6" s="47"/>
      <c r="N6" s="66">
        <f>SUM(C6:M6)</f>
        <v>0.15</v>
      </c>
      <c r="O6" s="18"/>
    </row>
    <row r="7" spans="1:15" x14ac:dyDescent="0.2">
      <c r="A7" s="98">
        <v>37385</v>
      </c>
      <c r="B7" s="47" t="s">
        <v>37</v>
      </c>
      <c r="C7" s="47"/>
      <c r="D7" s="47"/>
      <c r="E7" s="47"/>
      <c r="F7" s="47"/>
      <c r="G7" s="47">
        <v>0.13</v>
      </c>
      <c r="H7" s="47"/>
      <c r="I7" s="47"/>
      <c r="J7" s="47"/>
      <c r="K7" s="47"/>
      <c r="L7" s="47"/>
      <c r="M7" s="47"/>
      <c r="N7" s="66">
        <f t="shared" ref="N7:N18" si="0">SUM(C7:M7)</f>
        <v>0.13</v>
      </c>
      <c r="O7" s="18"/>
    </row>
    <row r="8" spans="1:15" x14ac:dyDescent="0.2">
      <c r="A8" s="98">
        <v>44721</v>
      </c>
      <c r="B8" s="47" t="s">
        <v>37</v>
      </c>
      <c r="C8" s="47"/>
      <c r="D8" s="47"/>
      <c r="E8" s="47"/>
      <c r="F8" s="47"/>
      <c r="G8" s="47">
        <v>0.14000000000000001</v>
      </c>
      <c r="H8" s="47"/>
      <c r="I8" s="47"/>
      <c r="J8" s="47"/>
      <c r="K8" s="47"/>
      <c r="L8" s="47"/>
      <c r="M8" s="47"/>
      <c r="N8" s="66">
        <f t="shared" si="0"/>
        <v>0.14000000000000001</v>
      </c>
      <c r="O8" s="18"/>
    </row>
    <row r="9" spans="1:15" x14ac:dyDescent="0.2">
      <c r="A9" s="98"/>
      <c r="B9" s="1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6">
        <f t="shared" si="0"/>
        <v>0</v>
      </c>
      <c r="O9" s="18"/>
    </row>
    <row r="10" spans="1:15" x14ac:dyDescent="0.2">
      <c r="A10" s="98"/>
      <c r="B10" s="1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66">
        <f t="shared" si="0"/>
        <v>0</v>
      </c>
      <c r="O10" s="18"/>
    </row>
    <row r="11" spans="1:15" x14ac:dyDescent="0.2">
      <c r="A11" s="98"/>
      <c r="B11" s="1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66">
        <f t="shared" si="0"/>
        <v>0</v>
      </c>
      <c r="O11" s="18"/>
    </row>
    <row r="12" spans="1:15" x14ac:dyDescent="0.2">
      <c r="A12" s="98"/>
      <c r="B12" s="17"/>
      <c r="C12" s="47"/>
      <c r="D12" s="47"/>
      <c r="E12" s="47"/>
      <c r="F12" s="47"/>
      <c r="G12" s="47"/>
      <c r="H12" s="47"/>
      <c r="I12" s="65"/>
      <c r="J12" s="47"/>
      <c r="K12" s="47"/>
      <c r="L12" s="47"/>
      <c r="M12" s="47"/>
      <c r="N12" s="66">
        <f t="shared" si="0"/>
        <v>0</v>
      </c>
      <c r="O12" s="18"/>
    </row>
    <row r="13" spans="1:15" x14ac:dyDescent="0.2">
      <c r="A13" s="98"/>
      <c r="B13" s="47"/>
      <c r="C13" s="47"/>
      <c r="D13" s="47"/>
      <c r="E13" s="47"/>
      <c r="F13" s="47"/>
      <c r="G13" s="47"/>
      <c r="H13" s="47"/>
      <c r="I13" s="65"/>
      <c r="J13" s="47"/>
      <c r="K13" s="47"/>
      <c r="L13" s="47"/>
      <c r="M13" s="47"/>
      <c r="N13" s="66">
        <f t="shared" si="0"/>
        <v>0</v>
      </c>
      <c r="O13" s="18"/>
    </row>
    <row r="14" spans="1:15" x14ac:dyDescent="0.2">
      <c r="A14" s="169"/>
      <c r="B14" s="47"/>
      <c r="C14" s="47"/>
      <c r="D14" s="47"/>
      <c r="E14" s="47"/>
      <c r="F14" s="47"/>
      <c r="G14" s="47"/>
      <c r="H14" s="47"/>
      <c r="I14" s="65"/>
      <c r="J14" s="47"/>
      <c r="K14" s="47"/>
      <c r="L14" s="47"/>
      <c r="M14" s="47"/>
      <c r="N14" s="66">
        <f t="shared" si="0"/>
        <v>0</v>
      </c>
      <c r="O14" s="18"/>
    </row>
    <row r="15" spans="1:15" x14ac:dyDescent="0.2">
      <c r="A15" s="169"/>
      <c r="B15" s="47"/>
      <c r="C15" s="47"/>
      <c r="D15" s="47"/>
      <c r="E15" s="47"/>
      <c r="F15" s="47"/>
      <c r="G15" s="47"/>
      <c r="H15" s="47"/>
      <c r="I15" s="65"/>
      <c r="J15" s="47"/>
      <c r="K15" s="47"/>
      <c r="L15" s="47"/>
      <c r="M15" s="47"/>
      <c r="N15" s="66">
        <f t="shared" si="0"/>
        <v>0</v>
      </c>
      <c r="O15" s="18"/>
    </row>
    <row r="16" spans="1:15" x14ac:dyDescent="0.2">
      <c r="A16" s="169"/>
      <c r="B16" s="47"/>
      <c r="C16" s="47"/>
      <c r="D16" s="47"/>
      <c r="E16" s="47"/>
      <c r="F16" s="47"/>
      <c r="G16" s="47"/>
      <c r="H16" s="47"/>
      <c r="I16" s="54"/>
      <c r="J16" s="47"/>
      <c r="K16" s="47"/>
      <c r="L16" s="47"/>
      <c r="M16" s="47"/>
      <c r="N16" s="66">
        <f t="shared" si="0"/>
        <v>0</v>
      </c>
      <c r="O16" s="18"/>
    </row>
    <row r="17" spans="1:15" x14ac:dyDescent="0.2">
      <c r="A17" s="98"/>
      <c r="B17" s="47"/>
      <c r="C17" s="47"/>
      <c r="D17" s="47"/>
      <c r="E17" s="47"/>
      <c r="F17" s="47"/>
      <c r="G17" s="47"/>
      <c r="H17" s="47"/>
      <c r="I17" s="54"/>
      <c r="J17" s="47"/>
      <c r="K17" s="47"/>
      <c r="L17" s="47"/>
      <c r="M17" s="47"/>
      <c r="N17" s="66">
        <f t="shared" si="0"/>
        <v>0</v>
      </c>
      <c r="O17" s="18"/>
    </row>
    <row r="18" spans="1:15" x14ac:dyDescent="0.2">
      <c r="A18" s="98"/>
      <c r="B18" s="47"/>
      <c r="C18" s="47"/>
      <c r="D18" s="47"/>
      <c r="E18" s="47"/>
      <c r="F18" s="47"/>
      <c r="G18" s="47"/>
      <c r="H18" s="47"/>
      <c r="I18" s="54"/>
      <c r="J18" s="47"/>
      <c r="K18" s="47"/>
      <c r="L18" s="47"/>
      <c r="M18" s="47"/>
      <c r="N18" s="66">
        <f t="shared" si="0"/>
        <v>0</v>
      </c>
      <c r="O18" s="18"/>
    </row>
    <row r="19" spans="1:15" x14ac:dyDescent="0.2">
      <c r="A19" s="99"/>
      <c r="B19" s="47"/>
      <c r="C19" s="47"/>
      <c r="D19" s="47"/>
      <c r="E19" s="47"/>
      <c r="F19" s="47"/>
      <c r="G19" s="47"/>
      <c r="H19" s="47"/>
      <c r="I19" s="54"/>
      <c r="J19" s="47"/>
      <c r="K19" s="47"/>
      <c r="L19" s="47"/>
      <c r="M19" s="47"/>
      <c r="N19" s="66">
        <f t="shared" ref="N19:N23" si="1">SUM(C19:M19)</f>
        <v>0</v>
      </c>
      <c r="O19" s="18"/>
    </row>
    <row r="20" spans="1:15" x14ac:dyDescent="0.2">
      <c r="A20" s="99"/>
      <c r="B20" s="47"/>
      <c r="C20" s="47"/>
      <c r="D20" s="47"/>
      <c r="E20" s="47"/>
      <c r="F20" s="47"/>
      <c r="G20" s="47"/>
      <c r="H20" s="47"/>
      <c r="I20" s="54"/>
      <c r="J20" s="47"/>
      <c r="K20" s="47"/>
      <c r="L20" s="47"/>
      <c r="M20" s="47"/>
      <c r="N20" s="66">
        <f t="shared" si="1"/>
        <v>0</v>
      </c>
      <c r="O20" s="18"/>
    </row>
    <row r="21" spans="1:15" x14ac:dyDescent="0.2">
      <c r="A21" s="99"/>
      <c r="B21" s="47"/>
      <c r="C21" s="47"/>
      <c r="D21" s="47"/>
      <c r="E21" s="47"/>
      <c r="F21" s="47"/>
      <c r="G21" s="47"/>
      <c r="H21" s="47"/>
      <c r="I21" s="54"/>
      <c r="J21" s="47"/>
      <c r="K21" s="47"/>
      <c r="L21" s="47"/>
      <c r="M21" s="47"/>
      <c r="N21" s="66">
        <f t="shared" si="1"/>
        <v>0</v>
      </c>
      <c r="O21" s="18"/>
    </row>
    <row r="22" spans="1:15" x14ac:dyDescent="0.2">
      <c r="A22" s="99"/>
      <c r="B22" s="47"/>
      <c r="C22" s="47"/>
      <c r="D22" s="47"/>
      <c r="E22" s="47"/>
      <c r="F22" s="47"/>
      <c r="G22" s="47"/>
      <c r="H22" s="47"/>
      <c r="I22" s="54"/>
      <c r="J22" s="47"/>
      <c r="K22" s="47"/>
      <c r="L22" s="47"/>
      <c r="M22" s="47"/>
      <c r="N22" s="66">
        <f t="shared" si="1"/>
        <v>0</v>
      </c>
      <c r="O22" s="18"/>
    </row>
    <row r="23" spans="1:15" x14ac:dyDescent="0.2">
      <c r="A23" s="99"/>
      <c r="C23" s="47"/>
      <c r="D23" s="47"/>
      <c r="E23" s="47"/>
      <c r="F23" s="47"/>
      <c r="G23" s="47"/>
      <c r="H23" s="47"/>
      <c r="I23" s="54"/>
      <c r="J23" s="47"/>
      <c r="K23" s="47"/>
      <c r="L23" s="47"/>
      <c r="M23" s="47"/>
      <c r="N23" s="66">
        <f t="shared" si="1"/>
        <v>0</v>
      </c>
      <c r="O23" s="18"/>
    </row>
    <row r="24" spans="1:15" x14ac:dyDescent="0.2">
      <c r="A24" s="99"/>
      <c r="B24" s="47"/>
      <c r="C24" s="47"/>
      <c r="D24" s="47"/>
      <c r="E24" s="47"/>
      <c r="F24" s="47"/>
      <c r="G24" s="47"/>
      <c r="H24" s="47"/>
      <c r="I24" s="54"/>
      <c r="J24" s="47"/>
      <c r="K24" s="47"/>
      <c r="L24" s="47"/>
      <c r="M24" s="47"/>
      <c r="N24" s="66">
        <f t="shared" ref="N24:N33" si="2">SUM(C24:M24)</f>
        <v>0</v>
      </c>
      <c r="O24" s="18"/>
    </row>
    <row r="25" spans="1:15" x14ac:dyDescent="0.2">
      <c r="A25" s="99"/>
      <c r="B25" s="47"/>
      <c r="C25" s="47"/>
      <c r="D25" s="47"/>
      <c r="E25" s="47"/>
      <c r="F25" s="47"/>
      <c r="G25" s="47"/>
      <c r="H25" s="47"/>
      <c r="I25" s="54"/>
      <c r="J25" s="47"/>
      <c r="K25" s="47"/>
      <c r="L25" s="47"/>
      <c r="M25" s="47"/>
      <c r="N25" s="66">
        <f t="shared" si="2"/>
        <v>0</v>
      </c>
      <c r="O25" s="18"/>
    </row>
    <row r="26" spans="1:15" x14ac:dyDescent="0.2">
      <c r="A26" s="9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>
        <f t="shared" si="2"/>
        <v>0</v>
      </c>
      <c r="O26" s="18"/>
    </row>
    <row r="27" spans="1:15" x14ac:dyDescent="0.2">
      <c r="A27" s="9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6">
        <f t="shared" si="2"/>
        <v>0</v>
      </c>
      <c r="O27" s="18"/>
    </row>
    <row r="28" spans="1:15" x14ac:dyDescent="0.2">
      <c r="A28" s="9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6">
        <f t="shared" si="2"/>
        <v>0</v>
      </c>
      <c r="O28" s="18"/>
    </row>
    <row r="29" spans="1:15" x14ac:dyDescent="0.2">
      <c r="A29" s="99"/>
      <c r="B29" s="47"/>
      <c r="C29" s="47"/>
      <c r="D29" s="47"/>
      <c r="E29" s="47"/>
      <c r="F29" s="47"/>
      <c r="G29" s="47"/>
      <c r="H29" s="47"/>
      <c r="I29" s="65"/>
      <c r="J29" s="47"/>
      <c r="K29" s="47"/>
      <c r="L29" s="47"/>
      <c r="M29" s="47"/>
      <c r="N29" s="66">
        <f t="shared" si="2"/>
        <v>0</v>
      </c>
      <c r="O29" s="18"/>
    </row>
    <row r="30" spans="1:15" x14ac:dyDescent="0.2">
      <c r="A30" s="99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66">
        <f t="shared" si="2"/>
        <v>0</v>
      </c>
      <c r="O30" s="18"/>
    </row>
    <row r="31" spans="1:15" x14ac:dyDescent="0.2">
      <c r="A31" s="99"/>
      <c r="B31" s="47"/>
      <c r="C31" s="47"/>
      <c r="D31" s="47"/>
      <c r="E31" s="47"/>
      <c r="F31" s="47"/>
      <c r="G31" s="47"/>
      <c r="H31" s="47"/>
      <c r="I31" s="54"/>
      <c r="J31" s="47"/>
      <c r="K31" s="47"/>
      <c r="L31" s="47"/>
      <c r="M31" s="47"/>
      <c r="N31" s="66">
        <f t="shared" si="2"/>
        <v>0</v>
      </c>
      <c r="O31" s="18"/>
    </row>
    <row r="32" spans="1:15" x14ac:dyDescent="0.2">
      <c r="A32" s="99"/>
      <c r="B32" s="47"/>
      <c r="C32" s="47"/>
      <c r="D32" s="47"/>
      <c r="E32" s="47"/>
      <c r="F32" s="47"/>
      <c r="G32" s="47"/>
      <c r="H32" s="47"/>
      <c r="I32" s="65"/>
      <c r="J32" s="47"/>
      <c r="K32" s="47"/>
      <c r="L32" s="47"/>
      <c r="M32" s="47"/>
      <c r="N32" s="66">
        <f t="shared" si="2"/>
        <v>0</v>
      </c>
      <c r="O32" s="18"/>
    </row>
    <row r="33" spans="1:15" ht="13.5" thickBot="1" x14ac:dyDescent="0.25">
      <c r="A33" s="100"/>
      <c r="B33" s="101"/>
      <c r="C33" s="46"/>
      <c r="D33" s="46"/>
      <c r="E33" s="46"/>
      <c r="F33" s="46"/>
      <c r="G33" s="101"/>
      <c r="H33" s="46"/>
      <c r="I33" s="46"/>
      <c r="J33" s="46"/>
      <c r="K33" s="46"/>
      <c r="L33" s="46"/>
      <c r="M33" s="46"/>
      <c r="N33" s="66">
        <f t="shared" si="2"/>
        <v>0</v>
      </c>
      <c r="O33" s="18"/>
    </row>
    <row r="34" spans="1:15" ht="13.5" thickBot="1" x14ac:dyDescent="0.25">
      <c r="A34" s="102" t="s">
        <v>28</v>
      </c>
      <c r="B34" s="27"/>
      <c r="C34" s="27">
        <f t="shared" ref="C34:M34" si="3">SUM(C5:C32)</f>
        <v>16292.19</v>
      </c>
      <c r="D34" s="27">
        <f t="shared" si="3"/>
        <v>0</v>
      </c>
      <c r="E34" s="27">
        <f t="shared" si="3"/>
        <v>0</v>
      </c>
      <c r="F34" s="27">
        <f t="shared" si="3"/>
        <v>0</v>
      </c>
      <c r="G34" s="27">
        <f>SUM(G5:G33)</f>
        <v>0.42000000000000004</v>
      </c>
      <c r="H34" s="27">
        <f t="shared" si="3"/>
        <v>0</v>
      </c>
      <c r="I34" s="27">
        <f t="shared" si="3"/>
        <v>0</v>
      </c>
      <c r="J34" s="27">
        <f t="shared" si="3"/>
        <v>0</v>
      </c>
      <c r="K34" s="27">
        <f t="shared" si="3"/>
        <v>0</v>
      </c>
      <c r="L34" s="27">
        <f t="shared" si="3"/>
        <v>0</v>
      </c>
      <c r="M34" s="27">
        <f t="shared" si="3"/>
        <v>0</v>
      </c>
      <c r="N34" s="22">
        <f>SUM(N5:N33)</f>
        <v>16292.609999999999</v>
      </c>
      <c r="O34" s="18"/>
    </row>
    <row r="35" spans="1:15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mergeCells count="3">
    <mergeCell ref="J3:K3"/>
    <mergeCell ref="A1:N1"/>
    <mergeCell ref="A2:N2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dimension ref="A1:N33"/>
  <sheetViews>
    <sheetView workbookViewId="0">
      <pane ySplit="5" topLeftCell="A6" activePane="bottomLeft" state="frozen"/>
      <selection pane="bottomLeft" activeCell="N6" sqref="N6:N18"/>
    </sheetView>
  </sheetViews>
  <sheetFormatPr defaultRowHeight="12.75" x14ac:dyDescent="0.2"/>
  <cols>
    <col min="7" max="7" width="10.85546875" bestFit="1" customWidth="1"/>
    <col min="8" max="8" width="10.5703125" bestFit="1" customWidth="1"/>
  </cols>
  <sheetData>
    <row r="1" spans="1:14" x14ac:dyDescent="0.2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4" x14ac:dyDescent="0.2">
      <c r="A2" s="217" t="s">
        <v>83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1:14" x14ac:dyDescent="0.2">
      <c r="A3" s="91"/>
      <c r="B3" s="72"/>
      <c r="C3" s="72"/>
      <c r="D3" s="73"/>
      <c r="E3" s="73"/>
      <c r="F3" s="71"/>
      <c r="G3" s="71"/>
      <c r="H3" s="71"/>
      <c r="I3" s="71"/>
      <c r="J3" s="213"/>
      <c r="K3" s="213"/>
      <c r="L3" s="90"/>
      <c r="M3" s="72"/>
      <c r="N3" s="92"/>
    </row>
    <row r="4" spans="1:14" x14ac:dyDescent="0.2">
      <c r="A4" s="93" t="s">
        <v>1</v>
      </c>
      <c r="B4" s="94" t="s">
        <v>13</v>
      </c>
      <c r="C4" s="94" t="s">
        <v>14</v>
      </c>
      <c r="D4" s="95"/>
      <c r="E4" s="95"/>
      <c r="F4" s="95"/>
      <c r="G4" s="95" t="s">
        <v>18</v>
      </c>
      <c r="H4" s="95" t="s">
        <v>31</v>
      </c>
      <c r="I4" s="95" t="s">
        <v>22</v>
      </c>
      <c r="J4" s="96"/>
      <c r="K4" s="96"/>
      <c r="L4" s="94"/>
      <c r="M4" s="94"/>
      <c r="N4" s="97" t="s">
        <v>12</v>
      </c>
    </row>
    <row r="5" spans="1:14" x14ac:dyDescent="0.2">
      <c r="A5" s="98" t="s">
        <v>114</v>
      </c>
      <c r="B5" s="47" t="s">
        <v>33</v>
      </c>
      <c r="C5" s="47">
        <v>210485.7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66">
        <f>SUM(C5:M5)</f>
        <v>210485.7</v>
      </c>
    </row>
    <row r="6" spans="1:14" x14ac:dyDescent="0.2">
      <c r="A6" s="98">
        <v>44652</v>
      </c>
      <c r="B6" s="47" t="s">
        <v>37</v>
      </c>
      <c r="C6" s="47"/>
      <c r="D6" s="47"/>
      <c r="E6" s="47"/>
      <c r="F6" s="47"/>
      <c r="G6" s="47">
        <v>84.5</v>
      </c>
      <c r="H6" s="47"/>
      <c r="I6" s="47"/>
      <c r="J6" s="47"/>
      <c r="K6" s="47"/>
      <c r="L6" s="47"/>
      <c r="M6" s="47"/>
      <c r="N6" s="66">
        <f>SUM(C6:M6)</f>
        <v>84.5</v>
      </c>
    </row>
    <row r="7" spans="1:14" x14ac:dyDescent="0.2">
      <c r="A7" s="98">
        <v>44684</v>
      </c>
      <c r="B7" s="47" t="s">
        <v>37</v>
      </c>
      <c r="C7" s="47"/>
      <c r="D7" s="47"/>
      <c r="E7" s="47"/>
      <c r="F7" s="47"/>
      <c r="G7" s="47">
        <v>107.09</v>
      </c>
      <c r="H7" s="47"/>
      <c r="I7" s="47"/>
      <c r="J7" s="47"/>
      <c r="K7" s="47"/>
      <c r="L7" s="47"/>
      <c r="M7" s="47"/>
      <c r="N7" s="66">
        <f t="shared" ref="N7:N18" si="0">SUM(C7:M7)</f>
        <v>107.09</v>
      </c>
    </row>
    <row r="8" spans="1:14" x14ac:dyDescent="0.2">
      <c r="A8" s="98"/>
      <c r="B8" s="1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6">
        <f t="shared" si="0"/>
        <v>0</v>
      </c>
    </row>
    <row r="9" spans="1:14" x14ac:dyDescent="0.2">
      <c r="A9" s="98"/>
      <c r="B9" s="1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66">
        <f t="shared" si="0"/>
        <v>0</v>
      </c>
    </row>
    <row r="10" spans="1:14" x14ac:dyDescent="0.2">
      <c r="A10" s="98"/>
      <c r="B10" s="17"/>
      <c r="C10" s="47"/>
      <c r="D10" s="47"/>
      <c r="E10" s="47"/>
      <c r="F10" s="47"/>
      <c r="G10" s="47"/>
      <c r="H10" s="47"/>
      <c r="I10" s="65"/>
      <c r="J10" s="47"/>
      <c r="K10" s="47"/>
      <c r="L10" s="47"/>
      <c r="M10" s="47"/>
      <c r="N10" s="66">
        <f t="shared" si="0"/>
        <v>0</v>
      </c>
    </row>
    <row r="11" spans="1:14" x14ac:dyDescent="0.2">
      <c r="A11" s="98"/>
      <c r="B11" s="17"/>
      <c r="C11" s="47"/>
      <c r="D11" s="47"/>
      <c r="E11" s="47"/>
      <c r="F11" s="47"/>
      <c r="G11" s="47"/>
      <c r="H11" s="47"/>
      <c r="I11" s="65"/>
      <c r="J11" s="47"/>
      <c r="K11" s="47"/>
      <c r="L11" s="47"/>
      <c r="M11" s="47"/>
      <c r="N11" s="66">
        <f t="shared" si="0"/>
        <v>0</v>
      </c>
    </row>
    <row r="12" spans="1:14" x14ac:dyDescent="0.2">
      <c r="A12" s="169"/>
      <c r="B12" s="47"/>
      <c r="C12" s="47"/>
      <c r="D12" s="47"/>
      <c r="E12" s="47"/>
      <c r="F12" s="47"/>
      <c r="G12" s="47"/>
      <c r="H12" s="47"/>
      <c r="I12" s="65"/>
      <c r="J12" s="47"/>
      <c r="K12" s="47"/>
      <c r="L12" s="47"/>
      <c r="M12" s="47"/>
      <c r="N12" s="66">
        <f t="shared" si="0"/>
        <v>0</v>
      </c>
    </row>
    <row r="13" spans="1:14" x14ac:dyDescent="0.2">
      <c r="A13" s="169"/>
      <c r="B13" s="47"/>
      <c r="C13" s="47"/>
      <c r="D13" s="47"/>
      <c r="E13" s="47"/>
      <c r="F13" s="47"/>
      <c r="G13" s="47"/>
      <c r="H13" s="47"/>
      <c r="I13" s="65"/>
      <c r="J13" s="47"/>
      <c r="K13" s="47"/>
      <c r="L13" s="47"/>
      <c r="M13" s="47"/>
      <c r="N13" s="66">
        <f t="shared" si="0"/>
        <v>0</v>
      </c>
    </row>
    <row r="14" spans="1:14" x14ac:dyDescent="0.2">
      <c r="A14" s="169"/>
      <c r="B14" s="47"/>
      <c r="C14" s="47"/>
      <c r="D14" s="47"/>
      <c r="E14" s="47"/>
      <c r="F14" s="47"/>
      <c r="G14" s="47"/>
      <c r="H14" s="47"/>
      <c r="I14" s="54"/>
      <c r="J14" s="47"/>
      <c r="K14" s="47"/>
      <c r="L14" s="47"/>
      <c r="M14" s="47"/>
      <c r="N14" s="66">
        <f t="shared" si="0"/>
        <v>0</v>
      </c>
    </row>
    <row r="15" spans="1:14" x14ac:dyDescent="0.2">
      <c r="A15" s="98"/>
      <c r="B15" s="47"/>
      <c r="C15" s="47"/>
      <c r="D15" s="47"/>
      <c r="E15" s="47"/>
      <c r="F15" s="47"/>
      <c r="G15" s="47"/>
      <c r="H15" s="47"/>
      <c r="I15" s="54"/>
      <c r="J15" s="47"/>
      <c r="K15" s="47"/>
      <c r="L15" s="47"/>
      <c r="M15" s="47"/>
      <c r="N15" s="66">
        <f t="shared" si="0"/>
        <v>0</v>
      </c>
    </row>
    <row r="16" spans="1:14" x14ac:dyDescent="0.2">
      <c r="A16" s="98"/>
      <c r="B16" s="47"/>
      <c r="C16" s="47"/>
      <c r="D16" s="47"/>
      <c r="E16" s="47"/>
      <c r="F16" s="47"/>
      <c r="G16" s="47"/>
      <c r="H16" s="47"/>
      <c r="I16" s="54"/>
      <c r="J16" s="47"/>
      <c r="K16" s="47"/>
      <c r="L16" s="47"/>
      <c r="M16" s="47"/>
      <c r="N16" s="66">
        <f t="shared" si="0"/>
        <v>0</v>
      </c>
    </row>
    <row r="17" spans="1:14" x14ac:dyDescent="0.2">
      <c r="A17" s="99"/>
      <c r="B17" s="47"/>
      <c r="C17" s="47"/>
      <c r="D17" s="47"/>
      <c r="E17" s="47"/>
      <c r="F17" s="47"/>
      <c r="G17" s="47"/>
      <c r="H17" s="47"/>
      <c r="I17" s="54"/>
      <c r="J17" s="47"/>
      <c r="K17" s="47"/>
      <c r="L17" s="47"/>
      <c r="M17" s="47"/>
      <c r="N17" s="66">
        <f t="shared" si="0"/>
        <v>0</v>
      </c>
    </row>
    <row r="18" spans="1:14" x14ac:dyDescent="0.2">
      <c r="A18" s="99"/>
      <c r="B18" s="47"/>
      <c r="C18" s="47"/>
      <c r="D18" s="47"/>
      <c r="E18" s="47"/>
      <c r="F18" s="47"/>
      <c r="G18" s="47"/>
      <c r="H18" s="47"/>
      <c r="I18" s="54"/>
      <c r="J18" s="47"/>
      <c r="K18" s="47"/>
      <c r="L18" s="47"/>
      <c r="M18" s="47"/>
      <c r="N18" s="66">
        <f t="shared" si="0"/>
        <v>0</v>
      </c>
    </row>
    <row r="19" spans="1:14" x14ac:dyDescent="0.2">
      <c r="A19" s="99"/>
      <c r="B19" s="47"/>
      <c r="C19" s="47"/>
      <c r="D19" s="47"/>
      <c r="E19" s="47"/>
      <c r="F19" s="47"/>
      <c r="G19" s="47"/>
      <c r="H19" s="47"/>
      <c r="I19" s="54"/>
      <c r="J19" s="47"/>
      <c r="K19" s="47"/>
      <c r="L19" s="47"/>
      <c r="M19" s="47"/>
      <c r="N19" s="66">
        <f t="shared" ref="N19:N31" si="1">SUM(C19:M19)</f>
        <v>0</v>
      </c>
    </row>
    <row r="20" spans="1:14" x14ac:dyDescent="0.2">
      <c r="A20" s="99"/>
      <c r="B20" s="47"/>
      <c r="C20" s="47"/>
      <c r="D20" s="47"/>
      <c r="E20" s="47"/>
      <c r="F20" s="47"/>
      <c r="G20" s="47"/>
      <c r="H20" s="47"/>
      <c r="I20" s="54"/>
      <c r="J20" s="47"/>
      <c r="K20" s="47"/>
      <c r="L20" s="47"/>
      <c r="M20" s="47"/>
      <c r="N20" s="66">
        <f t="shared" si="1"/>
        <v>0</v>
      </c>
    </row>
    <row r="21" spans="1:14" x14ac:dyDescent="0.2">
      <c r="A21" s="99"/>
      <c r="B21" s="47"/>
      <c r="C21" s="47"/>
      <c r="D21" s="47"/>
      <c r="E21" s="47"/>
      <c r="F21" s="47"/>
      <c r="G21" s="47"/>
      <c r="H21" s="47"/>
      <c r="I21" s="54"/>
      <c r="J21" s="47"/>
      <c r="K21" s="47"/>
      <c r="L21" s="47"/>
      <c r="M21" s="47"/>
      <c r="N21" s="66">
        <f t="shared" si="1"/>
        <v>0</v>
      </c>
    </row>
    <row r="22" spans="1:14" x14ac:dyDescent="0.2">
      <c r="A22" s="99"/>
      <c r="B22" s="47"/>
      <c r="C22" s="47"/>
      <c r="D22" s="47"/>
      <c r="E22" s="47"/>
      <c r="F22" s="47"/>
      <c r="G22" s="47"/>
      <c r="H22" s="47"/>
      <c r="I22" s="54"/>
      <c r="J22" s="47"/>
      <c r="K22" s="47"/>
      <c r="L22" s="47"/>
      <c r="M22" s="47"/>
      <c r="N22" s="66">
        <f t="shared" si="1"/>
        <v>0</v>
      </c>
    </row>
    <row r="23" spans="1:14" x14ac:dyDescent="0.2">
      <c r="A23" s="99"/>
      <c r="B23" s="47"/>
      <c r="C23" s="47"/>
      <c r="D23" s="47"/>
      <c r="E23" s="47"/>
      <c r="F23" s="47"/>
      <c r="G23" s="47"/>
      <c r="H23" s="47"/>
      <c r="I23" s="54"/>
      <c r="J23" s="47"/>
      <c r="K23" s="47"/>
      <c r="L23" s="47"/>
      <c r="M23" s="47"/>
      <c r="N23" s="66">
        <f t="shared" si="1"/>
        <v>0</v>
      </c>
    </row>
    <row r="24" spans="1:14" x14ac:dyDescent="0.2">
      <c r="A24" s="9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6">
        <f t="shared" si="1"/>
        <v>0</v>
      </c>
    </row>
    <row r="25" spans="1:14" x14ac:dyDescent="0.2">
      <c r="A25" s="9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66">
        <f t="shared" si="1"/>
        <v>0</v>
      </c>
    </row>
    <row r="26" spans="1:14" x14ac:dyDescent="0.2">
      <c r="A26" s="9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66">
        <f t="shared" si="1"/>
        <v>0</v>
      </c>
    </row>
    <row r="27" spans="1:14" x14ac:dyDescent="0.2">
      <c r="A27" s="99"/>
      <c r="B27" s="47"/>
      <c r="C27" s="47"/>
      <c r="D27" s="47"/>
      <c r="E27" s="47"/>
      <c r="F27" s="47"/>
      <c r="G27" s="47"/>
      <c r="H27" s="47"/>
      <c r="I27" s="65"/>
      <c r="J27" s="47"/>
      <c r="K27" s="47"/>
      <c r="L27" s="47"/>
      <c r="M27" s="47"/>
      <c r="N27" s="66">
        <f t="shared" si="1"/>
        <v>0</v>
      </c>
    </row>
    <row r="28" spans="1:14" x14ac:dyDescent="0.2">
      <c r="A28" s="9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66">
        <f t="shared" si="1"/>
        <v>0</v>
      </c>
    </row>
    <row r="29" spans="1:14" x14ac:dyDescent="0.2">
      <c r="A29" s="99"/>
      <c r="B29" s="47"/>
      <c r="C29" s="47"/>
      <c r="D29" s="47"/>
      <c r="E29" s="47"/>
      <c r="F29" s="47"/>
      <c r="G29" s="47"/>
      <c r="H29" s="47"/>
      <c r="I29" s="54"/>
      <c r="J29" s="47"/>
      <c r="K29" s="47"/>
      <c r="L29" s="47"/>
      <c r="M29" s="47"/>
      <c r="N29" s="66">
        <f t="shared" si="1"/>
        <v>0</v>
      </c>
    </row>
    <row r="30" spans="1:14" x14ac:dyDescent="0.2">
      <c r="A30" s="99"/>
      <c r="B30" s="47"/>
      <c r="C30" s="47"/>
      <c r="D30" s="47"/>
      <c r="E30" s="47"/>
      <c r="F30" s="47"/>
      <c r="G30" s="47"/>
      <c r="H30" s="47"/>
      <c r="I30" s="65"/>
      <c r="J30" s="47"/>
      <c r="K30" s="47"/>
      <c r="L30" s="47"/>
      <c r="M30" s="47"/>
      <c r="N30" s="66">
        <f t="shared" si="1"/>
        <v>0</v>
      </c>
    </row>
    <row r="31" spans="1:14" ht="13.5" thickBot="1" x14ac:dyDescent="0.25">
      <c r="A31" s="100"/>
      <c r="B31" s="101"/>
      <c r="C31" s="46"/>
      <c r="D31" s="46"/>
      <c r="E31" s="46"/>
      <c r="F31" s="46"/>
      <c r="G31" s="101"/>
      <c r="H31" s="46"/>
      <c r="I31" s="46"/>
      <c r="J31" s="46"/>
      <c r="K31" s="46"/>
      <c r="L31" s="46"/>
      <c r="M31" s="46"/>
      <c r="N31" s="66">
        <f t="shared" si="1"/>
        <v>0</v>
      </c>
    </row>
    <row r="32" spans="1:14" ht="13.5" thickBot="1" x14ac:dyDescent="0.25">
      <c r="A32" s="102" t="s">
        <v>28</v>
      </c>
      <c r="B32" s="27"/>
      <c r="C32" s="27">
        <f t="shared" ref="C32:M32" si="2">SUM(C5:C30)</f>
        <v>210485.7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>SUM(G5:G31)</f>
        <v>191.59</v>
      </c>
      <c r="H32" s="27">
        <f t="shared" si="2"/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22">
        <f>SUM(N5:N31)</f>
        <v>210677.29</v>
      </c>
    </row>
    <row r="33" spans="1:14" ht="13.5" thickBo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</sheetData>
  <mergeCells count="3">
    <mergeCell ref="A1:N1"/>
    <mergeCell ref="A2:N2"/>
    <mergeCell ref="J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pageSetUpPr fitToPage="1"/>
  </sheetPr>
  <dimension ref="A1:S50"/>
  <sheetViews>
    <sheetView topLeftCell="A10" workbookViewId="0">
      <selection activeCell="B32" sqref="B32"/>
    </sheetView>
  </sheetViews>
  <sheetFormatPr defaultRowHeight="11.25" x14ac:dyDescent="0.2"/>
  <cols>
    <col min="1" max="1" width="23.85546875" style="46" customWidth="1"/>
    <col min="2" max="2" width="9.85546875" style="46" customWidth="1"/>
    <col min="3" max="3" width="1.5703125" style="46" customWidth="1"/>
    <col min="4" max="4" width="9.85546875" style="46" bestFit="1" customWidth="1"/>
    <col min="5" max="5" width="1.42578125" style="46" customWidth="1"/>
    <col min="6" max="6" width="9.140625" style="46" customWidth="1"/>
    <col min="7" max="7" width="1.5703125" style="46" customWidth="1"/>
    <col min="8" max="8" width="9.140625" style="46" customWidth="1"/>
    <col min="9" max="9" width="1.5703125" style="46" customWidth="1"/>
    <col min="10" max="10" width="9.140625" style="104"/>
    <col min="11" max="11" width="1.42578125" style="104" customWidth="1"/>
    <col min="12" max="13" width="9.140625" style="104"/>
    <col min="14" max="14" width="3.85546875" style="104" customWidth="1"/>
    <col min="15" max="15" width="11.85546875" style="104" bestFit="1" customWidth="1"/>
    <col min="16" max="16384" width="9.140625" style="104"/>
  </cols>
  <sheetData>
    <row r="1" spans="1:15" s="103" customFormat="1" x14ac:dyDescent="0.2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  <c r="M1" s="142"/>
    </row>
    <row r="2" spans="1:15" ht="4.5" customHeight="1" x14ac:dyDescent="0.2">
      <c r="A2" s="12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4"/>
      <c r="M2" s="122"/>
    </row>
    <row r="3" spans="1:15" s="103" customFormat="1" x14ac:dyDescent="0.2">
      <c r="A3" s="223" t="s">
        <v>81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  <c r="M3" s="142"/>
      <c r="O3" s="104"/>
    </row>
    <row r="4" spans="1:15" ht="8.25" customHeight="1" x14ac:dyDescent="0.2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122"/>
    </row>
    <row r="5" spans="1:15" ht="33.75" x14ac:dyDescent="0.2">
      <c r="A5" s="125"/>
      <c r="B5" s="137"/>
      <c r="C5" s="64"/>
      <c r="D5" s="183" t="s">
        <v>76</v>
      </c>
      <c r="F5" s="184" t="s">
        <v>77</v>
      </c>
      <c r="H5" s="138" t="s">
        <v>78</v>
      </c>
      <c r="J5" s="184" t="s">
        <v>80</v>
      </c>
      <c r="K5" s="46"/>
      <c r="L5" s="138"/>
      <c r="M5" s="149"/>
    </row>
    <row r="6" spans="1:15" ht="12" customHeight="1" x14ac:dyDescent="0.2">
      <c r="A6" s="125"/>
      <c r="B6" s="105" t="s">
        <v>54</v>
      </c>
      <c r="C6" s="64"/>
      <c r="D6" s="105"/>
      <c r="F6" s="106"/>
      <c r="G6" s="64"/>
      <c r="H6" s="106" t="s">
        <v>79</v>
      </c>
      <c r="J6" s="106"/>
      <c r="K6" s="46"/>
      <c r="L6" s="106"/>
      <c r="M6" s="150"/>
    </row>
    <row r="7" spans="1:15" x14ac:dyDescent="0.2">
      <c r="A7" s="126" t="s">
        <v>35</v>
      </c>
      <c r="B7" s="108"/>
      <c r="C7" s="64"/>
      <c r="D7" s="108"/>
      <c r="E7" s="64"/>
      <c r="F7" s="108"/>
      <c r="G7" s="64"/>
      <c r="H7" s="108"/>
      <c r="J7" s="108"/>
      <c r="K7" s="46"/>
      <c r="L7" s="108"/>
      <c r="M7" s="151"/>
    </row>
    <row r="8" spans="1:15" x14ac:dyDescent="0.2">
      <c r="A8" s="125"/>
      <c r="B8" s="109"/>
      <c r="C8" s="110"/>
      <c r="D8" s="109"/>
      <c r="E8" s="110"/>
      <c r="F8" s="111"/>
      <c r="G8" s="110"/>
      <c r="H8" s="111"/>
      <c r="J8" s="111"/>
      <c r="K8" s="46"/>
      <c r="L8" s="111"/>
      <c r="M8" s="111"/>
    </row>
    <row r="9" spans="1:15" x14ac:dyDescent="0.2">
      <c r="A9" s="125" t="s">
        <v>23</v>
      </c>
      <c r="B9" s="109"/>
      <c r="C9" s="110"/>
      <c r="D9" s="109"/>
      <c r="E9" s="110"/>
      <c r="F9" s="111"/>
      <c r="G9" s="110"/>
      <c r="H9" s="111"/>
      <c r="J9" s="111"/>
      <c r="K9" s="46"/>
      <c r="L9" s="111"/>
      <c r="M9" s="111"/>
    </row>
    <row r="10" spans="1:15" x14ac:dyDescent="0.2">
      <c r="A10" s="125" t="s">
        <v>36</v>
      </c>
      <c r="B10" s="109">
        <f>SUM('Receipts Q3&amp;4'!F49)</f>
        <v>25000</v>
      </c>
      <c r="C10" s="110"/>
      <c r="D10" s="111">
        <f>SUM(F10/2)</f>
        <v>25000</v>
      </c>
      <c r="E10" s="110"/>
      <c r="F10" s="111">
        <v>50000</v>
      </c>
      <c r="G10" s="110"/>
      <c r="H10" s="111">
        <f>SUM(B10-D10)</f>
        <v>0</v>
      </c>
      <c r="J10" s="111">
        <f>SUM(B10-F10)</f>
        <v>-25000</v>
      </c>
      <c r="K10" s="46"/>
      <c r="L10" s="111"/>
      <c r="M10" s="111"/>
    </row>
    <row r="11" spans="1:15" x14ac:dyDescent="0.2">
      <c r="A11" s="125" t="s">
        <v>8</v>
      </c>
      <c r="B11" s="109">
        <f>SUM('Receipts Q3&amp;4'!G49)</f>
        <v>3750</v>
      </c>
      <c r="C11" s="110"/>
      <c r="D11" s="111">
        <f t="shared" ref="D11:D14" si="0">SUM(F11/2)</f>
        <v>12250</v>
      </c>
      <c r="E11" s="110"/>
      <c r="F11" s="111">
        <v>24500</v>
      </c>
      <c r="G11" s="110"/>
      <c r="H11" s="111">
        <f>SUM(B11-D11)</f>
        <v>-8500</v>
      </c>
      <c r="J11" s="111">
        <f>SUM(B11-F11)</f>
        <v>-20750</v>
      </c>
      <c r="K11" s="46"/>
      <c r="L11" s="111"/>
      <c r="M11" s="111"/>
    </row>
    <row r="12" spans="1:15" s="164" customFormat="1" x14ac:dyDescent="0.2">
      <c r="A12" s="188" t="s">
        <v>127</v>
      </c>
      <c r="B12" s="109">
        <f>SUM('Receipts Q3&amp;4'!H49)</f>
        <v>20</v>
      </c>
      <c r="C12" s="110"/>
      <c r="D12" s="111"/>
      <c r="E12" s="110"/>
      <c r="F12" s="111"/>
      <c r="G12" s="110"/>
      <c r="H12" s="111"/>
      <c r="I12" s="165"/>
      <c r="J12" s="111"/>
      <c r="K12" s="165"/>
      <c r="L12" s="111"/>
      <c r="M12" s="111"/>
    </row>
    <row r="13" spans="1:15" x14ac:dyDescent="0.2">
      <c r="A13" s="188" t="s">
        <v>68</v>
      </c>
      <c r="B13" s="109">
        <f>SUM('Receipts Q3&amp;4'!E49)</f>
        <v>17820.14</v>
      </c>
      <c r="C13" s="110"/>
      <c r="D13" s="111">
        <f t="shared" si="0"/>
        <v>45489.584999999999</v>
      </c>
      <c r="E13" s="110"/>
      <c r="F13" s="111">
        <v>90979.17</v>
      </c>
      <c r="G13" s="110"/>
      <c r="H13" s="111">
        <f>SUM(B13-D13)</f>
        <v>-27669.445</v>
      </c>
      <c r="J13" s="111">
        <f>SUM(B13-F13)</f>
        <v>-73159.03</v>
      </c>
      <c r="K13" s="46"/>
      <c r="L13" s="111"/>
      <c r="M13" s="111"/>
    </row>
    <row r="14" spans="1:15" x14ac:dyDescent="0.2">
      <c r="A14" s="125" t="s">
        <v>37</v>
      </c>
      <c r="B14" s="109">
        <f>SUM('Deposit Acct'!G34+CCLA!G32)</f>
        <v>192.01</v>
      </c>
      <c r="C14" s="110"/>
      <c r="D14" s="111">
        <f t="shared" si="0"/>
        <v>150</v>
      </c>
      <c r="E14" s="110"/>
      <c r="F14" s="111">
        <v>300</v>
      </c>
      <c r="G14" s="110"/>
      <c r="H14" s="111">
        <f>SUM(B14-D14)</f>
        <v>42.009999999999991</v>
      </c>
      <c r="J14" s="111">
        <f>SUM(B14-F14)</f>
        <v>-107.99000000000001</v>
      </c>
      <c r="K14" s="46"/>
      <c r="L14" s="111"/>
      <c r="M14" s="111"/>
    </row>
    <row r="15" spans="1:15" x14ac:dyDescent="0.2">
      <c r="A15" s="190" t="s">
        <v>11</v>
      </c>
      <c r="B15" s="109">
        <f>SUM('Receipts Q1&amp;2'!M69)</f>
        <v>11281.89</v>
      </c>
      <c r="C15" s="110"/>
      <c r="D15" s="111"/>
      <c r="E15" s="110"/>
      <c r="F15" s="111"/>
      <c r="G15" s="110"/>
      <c r="H15" s="111"/>
      <c r="J15" s="111"/>
      <c r="K15" s="46"/>
      <c r="L15" s="111"/>
      <c r="M15" s="111"/>
    </row>
    <row r="16" spans="1:15" x14ac:dyDescent="0.2">
      <c r="A16" s="127"/>
      <c r="B16" s="109"/>
      <c r="C16" s="110"/>
      <c r="D16" s="111"/>
      <c r="E16" s="110"/>
      <c r="F16" s="111"/>
      <c r="G16" s="110"/>
      <c r="H16" s="111"/>
      <c r="J16" s="111"/>
      <c r="K16" s="46"/>
      <c r="L16" s="111"/>
      <c r="M16" s="111"/>
    </row>
    <row r="17" spans="1:19" x14ac:dyDescent="0.2">
      <c r="A17" s="125" t="s">
        <v>24</v>
      </c>
      <c r="B17" s="112">
        <f>SUM(B10:B16)</f>
        <v>58064.04</v>
      </c>
      <c r="C17" s="110"/>
      <c r="D17" s="112">
        <f>SUM(D10:D16)</f>
        <v>82889.584999999992</v>
      </c>
      <c r="E17" s="110"/>
      <c r="F17" s="112">
        <f>SUM(F10:F16)</f>
        <v>165779.16999999998</v>
      </c>
      <c r="G17" s="110"/>
      <c r="H17" s="112">
        <f>SUM(H10:H16)</f>
        <v>-36127.434999999998</v>
      </c>
      <c r="J17" s="112">
        <f>SUM(J10:J16)</f>
        <v>-119017.02</v>
      </c>
      <c r="K17" s="46"/>
      <c r="L17" s="112"/>
      <c r="M17" s="112"/>
    </row>
    <row r="18" spans="1:19" x14ac:dyDescent="0.2">
      <c r="A18" s="125"/>
      <c r="B18" s="109"/>
      <c r="C18" s="110"/>
      <c r="D18" s="111"/>
      <c r="E18" s="110"/>
      <c r="F18" s="111"/>
      <c r="G18" s="110"/>
      <c r="H18" s="111"/>
      <c r="J18" s="111"/>
      <c r="K18" s="46"/>
      <c r="L18" s="111"/>
      <c r="M18" s="111"/>
    </row>
    <row r="19" spans="1:19" x14ac:dyDescent="0.2">
      <c r="A19" s="125" t="s">
        <v>25</v>
      </c>
      <c r="B19" s="109"/>
      <c r="C19" s="110"/>
      <c r="D19" s="111"/>
      <c r="E19" s="110"/>
      <c r="F19" s="111"/>
      <c r="G19" s="110"/>
      <c r="H19" s="111"/>
      <c r="J19" s="111"/>
      <c r="K19" s="46"/>
      <c r="L19" s="111"/>
      <c r="M19" s="111"/>
    </row>
    <row r="20" spans="1:19" x14ac:dyDescent="0.2">
      <c r="A20" s="125" t="s">
        <v>26</v>
      </c>
      <c r="B20" s="109">
        <f>SUM('Out Q3 &amp; Q4'!E71:G71)</f>
        <v>8784.4</v>
      </c>
      <c r="C20" s="110"/>
      <c r="D20" s="111">
        <f t="shared" ref="D20:D30" si="1">SUM(F20/2)</f>
        <v>15250</v>
      </c>
      <c r="E20" s="110"/>
      <c r="F20" s="111">
        <v>30500</v>
      </c>
      <c r="G20" s="110"/>
      <c r="H20" s="111">
        <f>SUM(B20-D20)</f>
        <v>-6465.6</v>
      </c>
      <c r="J20" s="111">
        <f>SUM(B20-F20)</f>
        <v>-21715.599999999999</v>
      </c>
      <c r="K20" s="46"/>
      <c r="L20" s="111"/>
      <c r="M20" s="111"/>
    </row>
    <row r="21" spans="1:19" x14ac:dyDescent="0.2">
      <c r="A21" s="125" t="s">
        <v>10</v>
      </c>
      <c r="B21" s="109">
        <f>SUM('Out Q3 &amp; Q4'!L71)</f>
        <v>0</v>
      </c>
      <c r="C21" s="110"/>
      <c r="D21" s="111">
        <f t="shared" si="1"/>
        <v>1500</v>
      </c>
      <c r="E21" s="110"/>
      <c r="F21" s="111">
        <v>3000</v>
      </c>
      <c r="G21" s="110"/>
      <c r="H21" s="111">
        <f>SUM(B21-D21)</f>
        <v>-1500</v>
      </c>
      <c r="J21" s="111">
        <f>SUM(B21-F21)</f>
        <v>-3000</v>
      </c>
      <c r="K21" s="46"/>
      <c r="L21" s="111"/>
      <c r="M21" s="111"/>
    </row>
    <row r="22" spans="1:19" x14ac:dyDescent="0.2">
      <c r="A22" s="125" t="s">
        <v>27</v>
      </c>
      <c r="B22" s="109">
        <f>SUM('Out Q3 &amp; Q4'!O71)</f>
        <v>0</v>
      </c>
      <c r="C22" s="110"/>
      <c r="D22" s="111">
        <f t="shared" si="1"/>
        <v>4000</v>
      </c>
      <c r="E22" s="110"/>
      <c r="F22" s="111">
        <v>8000</v>
      </c>
      <c r="G22" s="110"/>
      <c r="H22" s="111">
        <f>SUM(B22-D22)</f>
        <v>-4000</v>
      </c>
      <c r="J22" s="111">
        <f>SUM(B22-F22)</f>
        <v>-8000</v>
      </c>
      <c r="K22" s="46"/>
      <c r="L22" s="111"/>
      <c r="M22" s="111"/>
    </row>
    <row r="23" spans="1:19" x14ac:dyDescent="0.2">
      <c r="A23" s="125" t="s">
        <v>38</v>
      </c>
      <c r="B23" s="109">
        <f>SUM('Out Q3 &amp; Q4'!P71)</f>
        <v>1000</v>
      </c>
      <c r="C23" s="110"/>
      <c r="D23" s="111">
        <f t="shared" si="1"/>
        <v>2000</v>
      </c>
      <c r="E23" s="110"/>
      <c r="F23" s="111">
        <v>4000</v>
      </c>
      <c r="G23" s="110"/>
      <c r="H23" s="111">
        <f>SUM(B23-D23)</f>
        <v>-1000</v>
      </c>
      <c r="J23" s="111">
        <f>SUM(B23-F23)</f>
        <v>-3000</v>
      </c>
      <c r="K23" s="46"/>
      <c r="L23" s="111"/>
      <c r="M23" s="111"/>
    </row>
    <row r="24" spans="1:19" x14ac:dyDescent="0.2">
      <c r="A24" s="125" t="s">
        <v>8</v>
      </c>
      <c r="B24" s="109"/>
      <c r="C24" s="110"/>
      <c r="D24" s="111">
        <f t="shared" si="1"/>
        <v>0</v>
      </c>
      <c r="E24" s="110"/>
      <c r="F24" s="111"/>
      <c r="G24" s="110"/>
      <c r="H24" s="111"/>
      <c r="J24" s="111"/>
      <c r="K24" s="46"/>
      <c r="L24" s="111"/>
      <c r="M24" s="111"/>
    </row>
    <row r="25" spans="1:19" x14ac:dyDescent="0.2">
      <c r="A25" s="128" t="s">
        <v>39</v>
      </c>
      <c r="B25" s="109">
        <f>SUM('Out Q3 &amp; Q4'!H71)</f>
        <v>5678.04</v>
      </c>
      <c r="C25" s="110"/>
      <c r="D25" s="111">
        <f t="shared" si="1"/>
        <v>10500</v>
      </c>
      <c r="E25" s="110"/>
      <c r="F25" s="111">
        <v>21000</v>
      </c>
      <c r="G25" s="110"/>
      <c r="H25" s="111">
        <f t="shared" ref="H25:H30" si="2">SUM(B25-D25)</f>
        <v>-4821.96</v>
      </c>
      <c r="J25" s="111">
        <f t="shared" ref="J25:J30" si="3">SUM(B25-F25)</f>
        <v>-15321.96</v>
      </c>
      <c r="K25" s="46"/>
      <c r="L25" s="111"/>
      <c r="M25" s="111"/>
    </row>
    <row r="26" spans="1:19" x14ac:dyDescent="0.2">
      <c r="A26" s="128" t="s">
        <v>40</v>
      </c>
      <c r="B26" s="109">
        <f>SUM('Out Q3 &amp; Q4'!I71)</f>
        <v>0</v>
      </c>
      <c r="C26" s="110"/>
      <c r="D26" s="111">
        <f t="shared" si="1"/>
        <v>2500</v>
      </c>
      <c r="E26" s="110"/>
      <c r="F26" s="111">
        <v>5000</v>
      </c>
      <c r="G26" s="110"/>
      <c r="H26" s="111">
        <f t="shared" si="2"/>
        <v>-2500</v>
      </c>
      <c r="J26" s="111">
        <f t="shared" si="3"/>
        <v>-5000</v>
      </c>
      <c r="K26" s="46"/>
      <c r="L26" s="111"/>
      <c r="M26" s="111"/>
    </row>
    <row r="27" spans="1:19" x14ac:dyDescent="0.2">
      <c r="A27" s="125" t="s">
        <v>41</v>
      </c>
      <c r="B27" s="109">
        <f>SUM('Out Q3 &amp; Q4'!J71)</f>
        <v>0</v>
      </c>
      <c r="C27" s="110"/>
      <c r="D27" s="111">
        <f t="shared" si="1"/>
        <v>0</v>
      </c>
      <c r="E27" s="110"/>
      <c r="F27" s="111"/>
      <c r="G27" s="110"/>
      <c r="H27" s="111">
        <f t="shared" si="2"/>
        <v>0</v>
      </c>
      <c r="J27" s="111">
        <f t="shared" si="3"/>
        <v>0</v>
      </c>
      <c r="K27" s="46"/>
      <c r="L27" s="111"/>
      <c r="M27" s="111"/>
    </row>
    <row r="28" spans="1:19" x14ac:dyDescent="0.2">
      <c r="A28" s="125" t="s">
        <v>42</v>
      </c>
      <c r="B28" s="109">
        <f>SUM('Out Q3 &amp; Q4'!K71)</f>
        <v>120</v>
      </c>
      <c r="C28" s="110"/>
      <c r="D28" s="111">
        <f t="shared" si="1"/>
        <v>2000</v>
      </c>
      <c r="E28" s="110"/>
      <c r="F28" s="111">
        <v>4000</v>
      </c>
      <c r="G28" s="110"/>
      <c r="H28" s="111">
        <f t="shared" si="2"/>
        <v>-1880</v>
      </c>
      <c r="J28" s="111">
        <f t="shared" si="3"/>
        <v>-3880</v>
      </c>
      <c r="K28" s="46"/>
      <c r="L28" s="111"/>
      <c r="M28" s="111"/>
    </row>
    <row r="29" spans="1:19" x14ac:dyDescent="0.2">
      <c r="A29" s="125" t="s">
        <v>156</v>
      </c>
      <c r="B29" s="109">
        <f>SUM('Out Q3 &amp; Q4'!M71)</f>
        <v>1717.5</v>
      </c>
      <c r="C29" s="110"/>
      <c r="D29" s="111">
        <f t="shared" si="1"/>
        <v>2500</v>
      </c>
      <c r="E29" s="110"/>
      <c r="F29" s="111">
        <v>5000</v>
      </c>
      <c r="G29" s="110"/>
      <c r="H29" s="111">
        <f t="shared" si="2"/>
        <v>-782.5</v>
      </c>
      <c r="J29" s="111">
        <f t="shared" si="3"/>
        <v>-3282.5</v>
      </c>
      <c r="K29" s="46"/>
      <c r="L29" s="111"/>
      <c r="M29" s="111"/>
    </row>
    <row r="30" spans="1:19" x14ac:dyDescent="0.2">
      <c r="A30" s="127" t="s">
        <v>68</v>
      </c>
      <c r="B30" s="109">
        <f>SUM('Out Q3 &amp; Q4'!N71)</f>
        <v>6000</v>
      </c>
      <c r="C30" s="110"/>
      <c r="D30" s="111">
        <f t="shared" si="1"/>
        <v>45000</v>
      </c>
      <c r="E30" s="110"/>
      <c r="F30" s="111">
        <v>90000</v>
      </c>
      <c r="G30" s="110"/>
      <c r="H30" s="111">
        <f t="shared" si="2"/>
        <v>-39000</v>
      </c>
      <c r="J30" s="111">
        <f t="shared" si="3"/>
        <v>-84000</v>
      </c>
      <c r="K30" s="46"/>
      <c r="L30" s="111"/>
      <c r="M30" s="111"/>
    </row>
    <row r="31" spans="1:19" x14ac:dyDescent="0.2">
      <c r="A31" s="127" t="s">
        <v>11</v>
      </c>
      <c r="B31" s="109">
        <f>SUM('Out Q3 &amp; Q4'!S71)</f>
        <v>1787.4199999999998</v>
      </c>
      <c r="C31" s="110"/>
      <c r="D31" s="111"/>
      <c r="E31" s="110"/>
      <c r="F31" s="111"/>
      <c r="G31" s="110"/>
      <c r="H31" s="111"/>
      <c r="J31" s="111"/>
      <c r="K31" s="46"/>
      <c r="L31" s="111"/>
      <c r="M31" s="111"/>
    </row>
    <row r="32" spans="1:19" x14ac:dyDescent="0.2">
      <c r="A32" s="125" t="s">
        <v>24</v>
      </c>
      <c r="B32" s="112">
        <f>SUM(B20:B31)</f>
        <v>25087.359999999997</v>
      </c>
      <c r="C32" s="110"/>
      <c r="D32" s="112">
        <f>SUM(D20:D31)</f>
        <v>85250</v>
      </c>
      <c r="E32" s="110"/>
      <c r="F32" s="112">
        <f>SUM(F20:F31)</f>
        <v>170500</v>
      </c>
      <c r="G32" s="110"/>
      <c r="H32" s="112">
        <f>SUM(H20:H31)</f>
        <v>-61950.06</v>
      </c>
      <c r="J32" s="112">
        <f>SUM(J20:J31)</f>
        <v>-147200.06</v>
      </c>
      <c r="K32" s="46"/>
      <c r="L32" s="112"/>
      <c r="M32" s="112"/>
      <c r="P32" s="113"/>
      <c r="Q32" s="113"/>
      <c r="S32" s="113"/>
    </row>
    <row r="33" spans="1:13" ht="12" thickBot="1" x14ac:dyDescent="0.25">
      <c r="A33" s="125"/>
      <c r="B33" s="109"/>
      <c r="C33" s="110"/>
      <c r="D33" s="114"/>
      <c r="E33" s="110"/>
      <c r="F33" s="111"/>
      <c r="G33" s="110"/>
      <c r="H33" s="111"/>
      <c r="J33" s="111"/>
      <c r="K33" s="46"/>
      <c r="L33" s="111"/>
      <c r="M33" s="111"/>
    </row>
    <row r="34" spans="1:13" s="103" customFormat="1" ht="12" thickBot="1" x14ac:dyDescent="0.25">
      <c r="A34" s="126" t="s">
        <v>43</v>
      </c>
      <c r="B34" s="115">
        <f>+B17-B32</f>
        <v>32976.680000000008</v>
      </c>
      <c r="C34" s="110"/>
      <c r="D34" s="115">
        <f>+D17-D32</f>
        <v>-2360.4150000000081</v>
      </c>
      <c r="E34" s="116"/>
      <c r="F34" s="115">
        <f>+F17-F32</f>
        <v>-4720.8300000000163</v>
      </c>
      <c r="G34" s="116"/>
      <c r="H34" s="115">
        <f>+H17-H32</f>
        <v>25822.625</v>
      </c>
      <c r="I34" s="107"/>
      <c r="J34" s="115">
        <f>+J17-J32</f>
        <v>28183.039999999994</v>
      </c>
      <c r="K34" s="107"/>
      <c r="L34" s="129"/>
      <c r="M34" s="129"/>
    </row>
    <row r="35" spans="1:13" ht="8.25" customHeight="1" x14ac:dyDescent="0.2">
      <c r="A35" s="125"/>
      <c r="B35" s="110"/>
      <c r="C35" s="110"/>
      <c r="D35" s="110"/>
      <c r="E35" s="110"/>
      <c r="F35" s="110"/>
      <c r="G35" s="110"/>
      <c r="H35" s="110"/>
      <c r="J35" s="110"/>
      <c r="K35" s="46"/>
      <c r="L35" s="130"/>
      <c r="M35" s="110"/>
    </row>
    <row r="36" spans="1:13" ht="4.5" customHeight="1" x14ac:dyDescent="0.2">
      <c r="A36" s="125"/>
      <c r="B36" s="117"/>
      <c r="C36" s="110"/>
      <c r="D36" s="117"/>
      <c r="E36" s="110"/>
      <c r="F36" s="110"/>
      <c r="G36" s="110"/>
      <c r="H36" s="110"/>
      <c r="J36" s="110"/>
      <c r="K36" s="46"/>
      <c r="L36" s="130"/>
      <c r="M36" s="110"/>
    </row>
    <row r="37" spans="1:13" x14ac:dyDescent="0.2">
      <c r="A37" s="126" t="s">
        <v>44</v>
      </c>
      <c r="B37" s="117"/>
      <c r="C37" s="110"/>
      <c r="D37" s="117"/>
      <c r="E37" s="110"/>
      <c r="F37" s="110"/>
      <c r="G37" s="110"/>
      <c r="H37" s="110"/>
      <c r="J37" s="110"/>
      <c r="K37" s="46"/>
      <c r="L37" s="130"/>
      <c r="M37" s="110"/>
    </row>
    <row r="38" spans="1:13" ht="11.25" customHeight="1" x14ac:dyDescent="0.2">
      <c r="A38" s="125"/>
      <c r="B38" s="117"/>
      <c r="C38" s="110"/>
      <c r="D38" s="117"/>
      <c r="E38" s="110"/>
      <c r="F38" s="110"/>
      <c r="G38" s="110"/>
      <c r="H38" s="110"/>
      <c r="J38" s="110"/>
      <c r="K38" s="46"/>
      <c r="L38" s="130"/>
      <c r="M38" s="110"/>
    </row>
    <row r="39" spans="1:13" x14ac:dyDescent="0.2">
      <c r="A39" s="125" t="s">
        <v>45</v>
      </c>
      <c r="B39" s="118">
        <f>SUM('Receipts Q3&amp;4'!N49-'Out Q3 &amp; Q4'!T71)</f>
        <v>54431.35</v>
      </c>
      <c r="C39" s="110"/>
      <c r="D39" s="118"/>
      <c r="E39" s="110"/>
      <c r="F39" s="118"/>
      <c r="G39" s="110"/>
      <c r="H39" s="119"/>
      <c r="J39" s="119"/>
      <c r="K39" s="46"/>
      <c r="L39" s="119"/>
      <c r="M39" s="110"/>
    </row>
    <row r="40" spans="1:13" x14ac:dyDescent="0.2">
      <c r="A40" s="125" t="s">
        <v>46</v>
      </c>
      <c r="B40" s="114">
        <f>SUM('Deposit Acct'!N34)</f>
        <v>16292.609999999999</v>
      </c>
      <c r="C40" s="110"/>
      <c r="D40" s="114"/>
      <c r="E40" s="110"/>
      <c r="F40" s="120"/>
      <c r="G40" s="110"/>
      <c r="H40" s="120"/>
      <c r="J40" s="120"/>
      <c r="K40" s="46"/>
      <c r="L40" s="120"/>
      <c r="M40" s="110"/>
    </row>
    <row r="41" spans="1:13" x14ac:dyDescent="0.2">
      <c r="A41" s="125" t="s">
        <v>70</v>
      </c>
      <c r="B41" s="109">
        <f>SUM(CCLA!N32)</f>
        <v>210677.29</v>
      </c>
      <c r="C41" s="110"/>
      <c r="D41" s="109"/>
      <c r="E41" s="110"/>
      <c r="F41" s="111"/>
      <c r="G41" s="110"/>
      <c r="H41" s="111"/>
      <c r="J41" s="111"/>
      <c r="K41" s="46"/>
      <c r="L41" s="111"/>
      <c r="M41" s="110"/>
    </row>
    <row r="42" spans="1:13" x14ac:dyDescent="0.2">
      <c r="A42" s="125"/>
      <c r="B42" s="109">
        <f>SUM(B39:B41)</f>
        <v>281401.25</v>
      </c>
      <c r="C42" s="110"/>
      <c r="D42" s="109"/>
      <c r="E42" s="110"/>
      <c r="F42" s="111">
        <f>+F39+F40</f>
        <v>0</v>
      </c>
      <c r="G42" s="110"/>
      <c r="H42" s="111">
        <f>+H40+H39</f>
        <v>0</v>
      </c>
      <c r="J42" s="111">
        <f>+J40+J39</f>
        <v>0</v>
      </c>
      <c r="K42" s="46"/>
      <c r="L42" s="111">
        <f>+L40+L39</f>
        <v>0</v>
      </c>
      <c r="M42" s="110"/>
    </row>
    <row r="43" spans="1:13" x14ac:dyDescent="0.2">
      <c r="A43" s="125"/>
      <c r="B43" s="109"/>
      <c r="C43" s="110"/>
      <c r="D43" s="109"/>
      <c r="E43" s="110"/>
      <c r="F43" s="111"/>
      <c r="G43" s="110"/>
      <c r="H43" s="111"/>
      <c r="J43" s="111"/>
      <c r="K43" s="46"/>
      <c r="L43" s="111"/>
      <c r="M43" s="110"/>
    </row>
    <row r="44" spans="1:13" x14ac:dyDescent="0.2">
      <c r="A44" s="125" t="s">
        <v>47</v>
      </c>
      <c r="B44" s="109"/>
      <c r="C44" s="110"/>
      <c r="D44" s="109"/>
      <c r="E44" s="110"/>
      <c r="F44" s="109"/>
      <c r="G44" s="110"/>
      <c r="H44" s="111"/>
      <c r="J44" s="111"/>
      <c r="K44" s="46"/>
      <c r="L44" s="111"/>
      <c r="M44" s="110"/>
    </row>
    <row r="45" spans="1:13" x14ac:dyDescent="0.2">
      <c r="A45" s="125" t="s">
        <v>48</v>
      </c>
      <c r="B45" s="109"/>
      <c r="C45" s="110"/>
      <c r="D45" s="109"/>
      <c r="E45" s="110"/>
      <c r="F45" s="111"/>
      <c r="G45" s="110"/>
      <c r="H45" s="111"/>
      <c r="J45" s="111"/>
      <c r="K45" s="46"/>
      <c r="L45" s="111"/>
      <c r="M45" s="110"/>
    </row>
    <row r="46" spans="1:13" ht="12" thickBot="1" x14ac:dyDescent="0.25">
      <c r="A46" s="125"/>
      <c r="B46" s="109"/>
      <c r="C46" s="110"/>
      <c r="D46" s="109"/>
      <c r="E46" s="110"/>
      <c r="F46" s="111"/>
      <c r="G46" s="110"/>
      <c r="H46" s="111"/>
      <c r="J46" s="111"/>
      <c r="K46" s="46"/>
      <c r="L46" s="111"/>
      <c r="M46" s="110"/>
    </row>
    <row r="47" spans="1:13" ht="12" thickBot="1" x14ac:dyDescent="0.25">
      <c r="A47" s="126" t="s">
        <v>49</v>
      </c>
      <c r="B47" s="121">
        <f>SUM(B42:B46)</f>
        <v>281401.25</v>
      </c>
      <c r="C47" s="110"/>
      <c r="D47" s="121">
        <f>SUM(D42:D46)</f>
        <v>0</v>
      </c>
      <c r="E47" s="110"/>
      <c r="F47" s="121">
        <f>SUM(F42:F46)</f>
        <v>0</v>
      </c>
      <c r="G47" s="110"/>
      <c r="H47" s="121">
        <f>SUM(H42:H46)</f>
        <v>0</v>
      </c>
      <c r="J47" s="121">
        <f>SUM(J42:J46)</f>
        <v>0</v>
      </c>
      <c r="K47" s="46"/>
      <c r="L47" s="131">
        <f>SUM(L42:L46)</f>
        <v>0</v>
      </c>
      <c r="M47" s="117"/>
    </row>
    <row r="48" spans="1:13" ht="6" customHeight="1" x14ac:dyDescent="0.2">
      <c r="A48" s="125"/>
      <c r="B48" s="117"/>
      <c r="C48" s="110"/>
      <c r="D48" s="117"/>
      <c r="E48" s="110"/>
      <c r="F48" s="110"/>
      <c r="G48" s="110"/>
      <c r="H48" s="110"/>
      <c r="J48" s="110"/>
      <c r="K48" s="46"/>
      <c r="L48" s="130"/>
      <c r="M48" s="110"/>
    </row>
    <row r="49" spans="1:13" x14ac:dyDescent="0.2">
      <c r="A49" s="132" t="s">
        <v>50</v>
      </c>
      <c r="B49" s="133">
        <v>4.9800000000000004</v>
      </c>
      <c r="C49" s="134"/>
      <c r="D49" s="133">
        <v>5.0999999999999996</v>
      </c>
      <c r="E49" s="134"/>
      <c r="F49" s="135">
        <v>5.29</v>
      </c>
      <c r="G49" s="134"/>
      <c r="H49" s="135">
        <v>5.37</v>
      </c>
      <c r="I49" s="134"/>
      <c r="J49" s="135">
        <v>5.37</v>
      </c>
      <c r="K49" s="134"/>
      <c r="L49" s="136">
        <v>5.39</v>
      </c>
      <c r="M49" s="143"/>
    </row>
    <row r="50" spans="1:13" ht="9.75" customHeight="1" thickBot="1" x14ac:dyDescent="0.25"/>
  </sheetData>
  <mergeCells count="2">
    <mergeCell ref="A1:L1"/>
    <mergeCell ref="A3:L3"/>
  </mergeCells>
  <pageMargins left="0.70866141732283505" right="0.70866141732283505" top="0.35433070866141703" bottom="0.35433070866141703" header="0.31496062992126" footer="0.31496062992126"/>
  <pageSetup paperSize="9" scale="9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pageSetUpPr fitToPage="1"/>
  </sheetPr>
  <dimension ref="A1:E32"/>
  <sheetViews>
    <sheetView topLeftCell="A7" zoomScale="85" zoomScaleNormal="85" workbookViewId="0">
      <selection activeCell="D32" sqref="D32"/>
    </sheetView>
  </sheetViews>
  <sheetFormatPr defaultRowHeight="12.75" x14ac:dyDescent="0.2"/>
  <cols>
    <col min="1" max="1" width="18" customWidth="1"/>
    <col min="2" max="2" width="10.140625" bestFit="1" customWidth="1"/>
    <col min="3" max="3" width="9.5703125" bestFit="1" customWidth="1"/>
    <col min="4" max="4" width="10.140625" bestFit="1" customWidth="1"/>
    <col min="5" max="5" width="17.7109375" customWidth="1"/>
  </cols>
  <sheetData>
    <row r="1" spans="1:5" x14ac:dyDescent="0.2">
      <c r="A1" s="61" t="s">
        <v>56</v>
      </c>
    </row>
    <row r="3" spans="1:5" x14ac:dyDescent="0.2">
      <c r="A3" t="s">
        <v>57</v>
      </c>
      <c r="B3" s="10">
        <f>+'Receipts Q3&amp;4'!N49</f>
        <v>79798.47</v>
      </c>
    </row>
    <row r="5" spans="1:5" x14ac:dyDescent="0.2">
      <c r="A5" t="s">
        <v>58</v>
      </c>
      <c r="B5" s="10">
        <f>-'Out Q3 &amp; Q4'!T71</f>
        <v>-25367.120000000003</v>
      </c>
    </row>
    <row r="7" spans="1:5" ht="13.5" thickBot="1" x14ac:dyDescent="0.25">
      <c r="A7" t="s">
        <v>59</v>
      </c>
      <c r="B7" s="145">
        <f>+B3+B5</f>
        <v>54431.35</v>
      </c>
    </row>
    <row r="8" spans="1:5" ht="13.5" thickTop="1" x14ac:dyDescent="0.2"/>
    <row r="10" spans="1:5" x14ac:dyDescent="0.2">
      <c r="A10" s="61" t="s">
        <v>61</v>
      </c>
    </row>
    <row r="12" spans="1:5" x14ac:dyDescent="0.2">
      <c r="A12" s="59" t="s">
        <v>60</v>
      </c>
      <c r="B12" s="10"/>
      <c r="C12" s="147">
        <v>55045.46</v>
      </c>
      <c r="E12" s="59"/>
    </row>
    <row r="13" spans="1:5" x14ac:dyDescent="0.2">
      <c r="B13" s="10"/>
      <c r="C13" s="10"/>
    </row>
    <row r="14" spans="1:5" x14ac:dyDescent="0.2">
      <c r="A14" s="59" t="s">
        <v>62</v>
      </c>
      <c r="B14" s="10"/>
      <c r="C14" s="147">
        <v>230</v>
      </c>
    </row>
    <row r="15" spans="1:5" x14ac:dyDescent="0.2">
      <c r="B15" s="10"/>
      <c r="C15" s="10"/>
    </row>
    <row r="16" spans="1:5" x14ac:dyDescent="0.2">
      <c r="A16" s="59" t="s">
        <v>63</v>
      </c>
      <c r="B16" s="10">
        <v>844.11</v>
      </c>
      <c r="C16" s="10"/>
    </row>
    <row r="17" spans="1:4" x14ac:dyDescent="0.2">
      <c r="A17" s="148"/>
      <c r="B17" s="147"/>
      <c r="C17" s="10"/>
    </row>
    <row r="18" spans="1:4" x14ac:dyDescent="0.2">
      <c r="A18" s="148"/>
      <c r="B18" s="147"/>
      <c r="C18" s="10"/>
    </row>
    <row r="19" spans="1:4" x14ac:dyDescent="0.2">
      <c r="A19" s="148"/>
      <c r="B19" s="147"/>
      <c r="C19" s="10"/>
    </row>
    <row r="20" spans="1:4" x14ac:dyDescent="0.2">
      <c r="A20" s="148"/>
      <c r="B20" s="147"/>
      <c r="C20" s="10"/>
    </row>
    <row r="21" spans="1:4" x14ac:dyDescent="0.2">
      <c r="A21" s="148"/>
      <c r="B21" s="147"/>
      <c r="C21" s="10"/>
    </row>
    <row r="22" spans="1:4" x14ac:dyDescent="0.2">
      <c r="A22" s="148"/>
      <c r="B22" s="147"/>
      <c r="C22" s="10"/>
    </row>
    <row r="23" spans="1:4" x14ac:dyDescent="0.2">
      <c r="A23" s="148"/>
      <c r="B23" s="147"/>
      <c r="C23" s="10"/>
    </row>
    <row r="24" spans="1:4" x14ac:dyDescent="0.2">
      <c r="A24" s="148"/>
      <c r="B24" s="147"/>
      <c r="C24" s="10"/>
    </row>
    <row r="25" spans="1:4" ht="13.5" thickBot="1" x14ac:dyDescent="0.25">
      <c r="B25" s="145">
        <f>SUM(B16:B24)</f>
        <v>844.11</v>
      </c>
      <c r="C25" s="10"/>
    </row>
    <row r="26" spans="1:4" ht="13.5" thickTop="1" x14ac:dyDescent="0.2">
      <c r="B26" s="10"/>
      <c r="C26" s="10"/>
    </row>
    <row r="27" spans="1:4" x14ac:dyDescent="0.2">
      <c r="C27" s="10"/>
    </row>
    <row r="28" spans="1:4" x14ac:dyDescent="0.2">
      <c r="C28" s="10"/>
    </row>
    <row r="29" spans="1:4" x14ac:dyDescent="0.2">
      <c r="C29" s="10">
        <f>-B25</f>
        <v>-844.11</v>
      </c>
    </row>
    <row r="30" spans="1:4" x14ac:dyDescent="0.2">
      <c r="C30" s="10"/>
    </row>
    <row r="31" spans="1:4" ht="13.5" thickBot="1" x14ac:dyDescent="0.25">
      <c r="C31" s="146">
        <f>+C29+C14+C12</f>
        <v>54431.35</v>
      </c>
      <c r="D31" s="170">
        <v>44739</v>
      </c>
    </row>
    <row r="32" spans="1:4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Out Q1 &amp; Q2</vt:lpstr>
      <vt:lpstr>Out Q3 &amp; Q4</vt:lpstr>
      <vt:lpstr>Receipts Q1&amp;2</vt:lpstr>
      <vt:lpstr>Receipts Q3&amp;4</vt:lpstr>
      <vt:lpstr>Deposit Acct</vt:lpstr>
      <vt:lpstr>CCLA</vt:lpstr>
      <vt:lpstr>Financial Summary</vt:lpstr>
      <vt:lpstr>Reconciliation</vt:lpstr>
      <vt:lpstr>CCLA!Print_Area</vt:lpstr>
      <vt:lpstr>'Deposit Acct'!Print_Area</vt:lpstr>
      <vt:lpstr>'Financial Summary'!Print_Area</vt:lpstr>
      <vt:lpstr>'Out Q1 &amp; Q2'!Print_Area</vt:lpstr>
      <vt:lpstr>'Receipts Q3&amp;4'!Print_Area</vt:lpstr>
      <vt:lpstr>Reconciliation!Print_Area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>Reconciled 6/3/04</dc:description>
  <cp:lastModifiedBy>Clerk</cp:lastModifiedBy>
  <cp:lastPrinted>2021-09-29T15:27:14Z</cp:lastPrinted>
  <dcterms:created xsi:type="dcterms:W3CDTF">2003-09-22T09:27:20Z</dcterms:created>
  <dcterms:modified xsi:type="dcterms:W3CDTF">2022-06-30T08:47:38Z</dcterms:modified>
  <cp:category/>
</cp:coreProperties>
</file>