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8_{0C5EBD6A-7A70-4B31-A078-CE7E7F29FC7D}" xr6:coauthVersionLast="47" xr6:coauthVersionMax="47" xr10:uidLastSave="{00000000-0000-0000-0000-000000000000}"/>
  <bookViews>
    <workbookView xWindow="-120" yWindow="-120" windowWidth="20730" windowHeight="11160" firstSheet="2" activeTab="5" xr2:uid="{1A79F366-28AC-4950-BD56-75E0D1FBE3FF}"/>
  </bookViews>
  <sheets>
    <sheet name="Receipts" sheetId="6" r:id="rId1"/>
    <sheet name="Payments" sheetId="1" r:id="rId2"/>
    <sheet name="Bank Reconciliation" sheetId="12" r:id="rId3"/>
    <sheet name="CCLA" sheetId="13" r:id="rId4"/>
    <sheet name="Deposit Acct" sheetId="7" r:id="rId5"/>
    <sheet name="Financial Summary" sheetId="11" r:id="rId6"/>
    <sheet name="Balance Sheet &amp; AGAR" sheetId="14" r:id="rId7"/>
    <sheet name="PROCESS" sheetId="16" r:id="rId8"/>
    <sheet name=" Previous Years" sheetId="15" r:id="rId9"/>
  </sheets>
  <definedNames>
    <definedName name="_xlnm.Print_Area" localSheetId="2">'Bank Reconciliation'!$A$2:$D$23</definedName>
    <definedName name="_xlnm.Print_Area" localSheetId="3">CCLA!$A$1:$I$36</definedName>
    <definedName name="_xlnm.Print_Area" localSheetId="4">'Deposit Acct'!$A$1:$N$35</definedName>
    <definedName name="_xlnm.Print_Area" localSheetId="5">'Financial Summary'!$B$1:$K$30</definedName>
    <definedName name="_xlnm.Print_Area" localSheetId="1">Payments!$A$1:$U$6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2" l="1"/>
  <c r="L4" i="12"/>
  <c r="P41" i="6"/>
  <c r="J4" i="12"/>
  <c r="P40" i="6"/>
  <c r="N40" i="6"/>
  <c r="K6" i="12"/>
  <c r="J6" i="12"/>
  <c r="C24" i="14" l="1"/>
  <c r="C22" i="11"/>
  <c r="F18" i="12" l="1"/>
  <c r="G18" i="12"/>
  <c r="H18" i="12"/>
  <c r="I18" i="12"/>
  <c r="J18" i="12"/>
  <c r="K18" i="12"/>
  <c r="L18" i="12"/>
  <c r="M18" i="12"/>
  <c r="N18" i="12"/>
  <c r="O18" i="12"/>
  <c r="P18" i="12"/>
  <c r="X126" i="1"/>
  <c r="E18" i="12" s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AE73" i="6"/>
  <c r="AD73" i="6"/>
  <c r="AC73" i="6"/>
  <c r="P16" i="12" s="1"/>
  <c r="AB73" i="6"/>
  <c r="O16" i="12" s="1"/>
  <c r="AA73" i="6"/>
  <c r="N16" i="12" s="1"/>
  <c r="Z73" i="6"/>
  <c r="M16" i="12" s="1"/>
  <c r="Y73" i="6"/>
  <c r="L16" i="12" s="1"/>
  <c r="X73" i="6"/>
  <c r="K16" i="12" s="1"/>
  <c r="W73" i="6"/>
  <c r="J16" i="12" s="1"/>
  <c r="V73" i="6"/>
  <c r="I16" i="12" s="1"/>
  <c r="U73" i="6"/>
  <c r="H16" i="12" s="1"/>
  <c r="T73" i="6"/>
  <c r="G16" i="12" s="1"/>
  <c r="S73" i="6"/>
  <c r="F16" i="12" s="1"/>
  <c r="E67" i="14"/>
  <c r="K5" i="13" l="1"/>
  <c r="K6" i="13" s="1"/>
  <c r="K7" i="13" s="1"/>
  <c r="K8" i="13" s="1"/>
  <c r="K9" i="13" s="1"/>
  <c r="P7" i="7" l="1"/>
  <c r="P8" i="7" s="1"/>
  <c r="P9" i="7" s="1"/>
  <c r="G2" i="12"/>
  <c r="U84" i="1" l="1"/>
  <c r="U85" i="1"/>
  <c r="U86" i="1"/>
  <c r="U87" i="1"/>
  <c r="U88" i="1"/>
  <c r="U89" i="1"/>
  <c r="U90" i="1"/>
  <c r="U91" i="1"/>
  <c r="U92" i="1"/>
  <c r="U93" i="1"/>
  <c r="U28" i="1"/>
  <c r="L69" i="11" l="1"/>
  <c r="L45" i="11"/>
  <c r="L47" i="11" s="1"/>
  <c r="L28" i="11"/>
  <c r="L30" i="11" s="1"/>
  <c r="L12" i="11"/>
  <c r="L53" i="11" s="1"/>
  <c r="D48" i="15"/>
  <c r="L43" i="15"/>
  <c r="L48" i="15" s="1"/>
  <c r="J43" i="15"/>
  <c r="J48" i="15" s="1"/>
  <c r="H43" i="15"/>
  <c r="H48" i="15" s="1"/>
  <c r="F43" i="15"/>
  <c r="F48" i="15" s="1"/>
  <c r="B43" i="15"/>
  <c r="B48" i="15" s="1"/>
  <c r="D36" i="15"/>
  <c r="L34" i="15"/>
  <c r="J34" i="15"/>
  <c r="H34" i="15"/>
  <c r="F34" i="15"/>
  <c r="B34" i="15"/>
  <c r="L19" i="15"/>
  <c r="J19" i="15"/>
  <c r="J36" i="15" s="1"/>
  <c r="H19" i="15"/>
  <c r="F19" i="15"/>
  <c r="B19" i="15"/>
  <c r="K24" i="14"/>
  <c r="B24" i="14"/>
  <c r="G118" i="14"/>
  <c r="G113" i="14"/>
  <c r="G111" i="14"/>
  <c r="L63" i="11"/>
  <c r="F12" i="11"/>
  <c r="G110" i="14"/>
  <c r="L54" i="11" l="1"/>
  <c r="L55" i="11" s="1"/>
  <c r="G112" i="14"/>
  <c r="B36" i="15"/>
  <c r="L36" i="15"/>
  <c r="H36" i="15"/>
  <c r="F36" i="15"/>
  <c r="L71" i="11"/>
  <c r="L77" i="11" l="1"/>
  <c r="G115" i="14"/>
  <c r="G116" i="14" s="1"/>
  <c r="I75" i="14"/>
  <c r="I63" i="14"/>
  <c r="I57" i="14"/>
  <c r="I47" i="14"/>
  <c r="I41" i="14"/>
  <c r="I30" i="14"/>
  <c r="I14" i="14"/>
  <c r="G63" i="14"/>
  <c r="G57" i="14"/>
  <c r="G47" i="14"/>
  <c r="G41" i="14"/>
  <c r="G30" i="14"/>
  <c r="G14" i="14"/>
  <c r="E63" i="14"/>
  <c r="E57" i="14"/>
  <c r="E47" i="14"/>
  <c r="E41" i="14"/>
  <c r="E30" i="14"/>
  <c r="E14" i="14"/>
  <c r="C98" i="14"/>
  <c r="C93" i="14"/>
  <c r="C61" i="14"/>
  <c r="C56" i="14"/>
  <c r="K56" i="14" s="1"/>
  <c r="C48" i="14"/>
  <c r="K48" i="14" s="1"/>
  <c r="C46" i="14"/>
  <c r="K46" i="14" s="1"/>
  <c r="C43" i="14"/>
  <c r="K43" i="14" s="1"/>
  <c r="C42" i="14"/>
  <c r="K42" i="14" s="1"/>
  <c r="C40" i="14"/>
  <c r="K40" i="14" s="1"/>
  <c r="C38" i="14"/>
  <c r="K38" i="14" s="1"/>
  <c r="C29" i="14"/>
  <c r="K29" i="14" s="1"/>
  <c r="C21" i="14"/>
  <c r="K21" i="14" s="1"/>
  <c r="C20" i="14"/>
  <c r="K20" i="14" s="1"/>
  <c r="B10" i="14"/>
  <c r="B11" i="14"/>
  <c r="B12" i="14"/>
  <c r="B14" i="14"/>
  <c r="B16" i="14"/>
  <c r="B17" i="14"/>
  <c r="B18" i="14"/>
  <c r="B19" i="14"/>
  <c r="B21" i="14"/>
  <c r="B22" i="14"/>
  <c r="B23" i="14"/>
  <c r="B25" i="14"/>
  <c r="B26" i="14"/>
  <c r="B27" i="14"/>
  <c r="B28" i="14"/>
  <c r="B30" i="14"/>
  <c r="B32" i="14"/>
  <c r="B36" i="14"/>
  <c r="B38" i="14"/>
  <c r="B39" i="14"/>
  <c r="B40" i="14"/>
  <c r="B41" i="14"/>
  <c r="B43" i="14"/>
  <c r="B44" i="14"/>
  <c r="B45" i="14"/>
  <c r="B47" i="14"/>
  <c r="B49" i="14"/>
  <c r="B52" i="14"/>
  <c r="B54" i="14"/>
  <c r="B55" i="14"/>
  <c r="B56" i="14"/>
  <c r="B57" i="14"/>
  <c r="B59" i="14"/>
  <c r="B60" i="14"/>
  <c r="B61" i="14"/>
  <c r="B63" i="14"/>
  <c r="B65" i="14"/>
  <c r="B8" i="14"/>
  <c r="I27" i="11"/>
  <c r="I19" i="11"/>
  <c r="I18" i="11"/>
  <c r="F39" i="11"/>
  <c r="F126" i="1"/>
  <c r="C16" i="11" s="1"/>
  <c r="I16" i="11" s="1"/>
  <c r="G126" i="1"/>
  <c r="C17" i="11" s="1"/>
  <c r="I17" i="11" s="1"/>
  <c r="H126" i="1"/>
  <c r="C42" i="11" s="1"/>
  <c r="C44" i="14" s="1"/>
  <c r="K44" i="14" s="1"/>
  <c r="I126" i="1"/>
  <c r="C43" i="11" s="1"/>
  <c r="C45" i="14" s="1"/>
  <c r="K45" i="14" s="1"/>
  <c r="J126" i="1"/>
  <c r="C23" i="11" s="1"/>
  <c r="I23" i="11" s="1"/>
  <c r="K126" i="1"/>
  <c r="C24" i="11" s="1"/>
  <c r="C26" i="14" s="1"/>
  <c r="K26" i="14" s="1"/>
  <c r="L126" i="1"/>
  <c r="M126" i="1"/>
  <c r="C25" i="11" s="1"/>
  <c r="I25" i="11" s="1"/>
  <c r="N126" i="1"/>
  <c r="C26" i="11" s="1"/>
  <c r="C28" i="14" s="1"/>
  <c r="K28" i="14" s="1"/>
  <c r="O126" i="1"/>
  <c r="C66" i="11" s="1"/>
  <c r="C69" i="11" s="1"/>
  <c r="C63" i="14" s="1"/>
  <c r="P126" i="1"/>
  <c r="C20" i="11" s="1"/>
  <c r="I20" i="11" s="1"/>
  <c r="Q126" i="1"/>
  <c r="C21" i="11" s="1"/>
  <c r="C23" i="14" s="1"/>
  <c r="K23" i="14" s="1"/>
  <c r="R126" i="1"/>
  <c r="S126" i="1"/>
  <c r="T126" i="1"/>
  <c r="G73" i="14" s="1"/>
  <c r="K73" i="14" s="1"/>
  <c r="E126" i="1"/>
  <c r="C15" i="11" s="1"/>
  <c r="C17" i="14" s="1"/>
  <c r="K17" i="14" s="1"/>
  <c r="L8" i="12"/>
  <c r="M8" i="12"/>
  <c r="N8" i="12"/>
  <c r="O8" i="12"/>
  <c r="F20" i="12"/>
  <c r="G20" i="12"/>
  <c r="H20" i="12"/>
  <c r="I20" i="12"/>
  <c r="J20" i="12"/>
  <c r="K20" i="12"/>
  <c r="L20" i="12"/>
  <c r="M20" i="12"/>
  <c r="N20" i="12"/>
  <c r="O20" i="12"/>
  <c r="P20" i="12"/>
  <c r="H2" i="12"/>
  <c r="F45" i="11" l="1"/>
  <c r="F47" i="11" s="1"/>
  <c r="F53" i="11"/>
  <c r="O22" i="12"/>
  <c r="N22" i="12"/>
  <c r="M22" i="12"/>
  <c r="L22" i="12"/>
  <c r="K95" i="14"/>
  <c r="I110" i="14"/>
  <c r="C18" i="14"/>
  <c r="K18" i="14" s="1"/>
  <c r="I113" i="14" s="1"/>
  <c r="C27" i="14"/>
  <c r="K27" i="14" s="1"/>
  <c r="C19" i="14"/>
  <c r="K19" i="14" s="1"/>
  <c r="I15" i="11"/>
  <c r="C60" i="14"/>
  <c r="K60" i="14" s="1"/>
  <c r="I26" i="11"/>
  <c r="I21" i="11"/>
  <c r="E49" i="14"/>
  <c r="G65" i="14"/>
  <c r="I49" i="14"/>
  <c r="C22" i="14"/>
  <c r="K22" i="14" s="1"/>
  <c r="I24" i="11"/>
  <c r="C25" i="14"/>
  <c r="K25" i="14" s="1"/>
  <c r="G32" i="14"/>
  <c r="G75" i="14"/>
  <c r="G49" i="14"/>
  <c r="I65" i="14"/>
  <c r="I32" i="14"/>
  <c r="E65" i="14"/>
  <c r="K61" i="14"/>
  <c r="E32" i="14"/>
  <c r="K63" i="14"/>
  <c r="C45" i="11"/>
  <c r="C28" i="11"/>
  <c r="C30" i="14" s="1"/>
  <c r="K30" i="14" s="1"/>
  <c r="C54" i="11" l="1"/>
  <c r="G88" i="14"/>
  <c r="G67" i="14"/>
  <c r="I67" i="14"/>
  <c r="I89" i="14" s="1"/>
  <c r="I93" i="14" s="1"/>
  <c r="I126" i="14" s="1"/>
  <c r="C47" i="14"/>
  <c r="E89" i="14"/>
  <c r="E73" i="6"/>
  <c r="C61" i="11" s="1"/>
  <c r="F73" i="6"/>
  <c r="C9" i="11" s="1"/>
  <c r="C11" i="14" s="1"/>
  <c r="K11" i="14" s="1"/>
  <c r="I111" i="14" s="1"/>
  <c r="G73" i="6"/>
  <c r="C37" i="11" s="1"/>
  <c r="H73" i="6"/>
  <c r="C11" i="11" s="1"/>
  <c r="C13" i="14" s="1"/>
  <c r="K13" i="14" s="1"/>
  <c r="I73" i="6"/>
  <c r="J73" i="6"/>
  <c r="K73" i="6"/>
  <c r="L73" i="6"/>
  <c r="M73" i="6"/>
  <c r="E72" i="14" s="1"/>
  <c r="D73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72" i="6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C39" i="11" l="1"/>
  <c r="C39" i="14"/>
  <c r="K39" i="14" s="1"/>
  <c r="K72" i="14"/>
  <c r="K75" i="14" s="1"/>
  <c r="E75" i="14"/>
  <c r="E88" i="14" s="1"/>
  <c r="E93" i="14" s="1"/>
  <c r="C63" i="11"/>
  <c r="C55" i="14"/>
  <c r="K55" i="14" s="1"/>
  <c r="G93" i="14"/>
  <c r="I125" i="14" s="1"/>
  <c r="K47" i="14"/>
  <c r="I115" i="14" s="1"/>
  <c r="K89" i="14"/>
  <c r="F28" i="11"/>
  <c r="F54" i="11" s="1"/>
  <c r="F55" i="11" s="1"/>
  <c r="H33" i="13"/>
  <c r="G33" i="13"/>
  <c r="F33" i="13"/>
  <c r="E33" i="13"/>
  <c r="D33" i="13"/>
  <c r="C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K10" i="13" s="1"/>
  <c r="I9" i="13"/>
  <c r="I8" i="13"/>
  <c r="I7" i="13"/>
  <c r="I6" i="13"/>
  <c r="I5" i="13"/>
  <c r="M33" i="7"/>
  <c r="L33" i="7"/>
  <c r="K33" i="7"/>
  <c r="J33" i="7"/>
  <c r="I33" i="7"/>
  <c r="H33" i="7"/>
  <c r="G33" i="7"/>
  <c r="F33" i="7"/>
  <c r="E33" i="7"/>
  <c r="D33" i="7"/>
  <c r="C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P10" i="7" s="1"/>
  <c r="N9" i="7"/>
  <c r="N8" i="7"/>
  <c r="N7" i="7"/>
  <c r="N6" i="7"/>
  <c r="N5" i="7"/>
  <c r="P5" i="7" s="1"/>
  <c r="P6" i="7" s="1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R9" i="6" s="1"/>
  <c r="N8" i="6"/>
  <c r="R8" i="6" s="1"/>
  <c r="N7" i="6"/>
  <c r="N6" i="6"/>
  <c r="N5" i="6"/>
  <c r="N4" i="6"/>
  <c r="P4" i="6" s="1"/>
  <c r="P5" i="6" s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V5" i="1" s="1"/>
  <c r="K88" i="14" l="1"/>
  <c r="K11" i="13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P11" i="7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R73" i="6"/>
  <c r="E16" i="12" s="1"/>
  <c r="E20" i="12" s="1"/>
  <c r="P6" i="6"/>
  <c r="P7" i="6" s="1"/>
  <c r="P8" i="6" s="1"/>
  <c r="P9" i="6" s="1"/>
  <c r="P10" i="6" s="1"/>
  <c r="U126" i="1"/>
  <c r="N73" i="6"/>
  <c r="C41" i="14"/>
  <c r="C47" i="11"/>
  <c r="C57" i="14"/>
  <c r="K57" i="14" s="1"/>
  <c r="C71" i="11"/>
  <c r="C65" i="14" s="1"/>
  <c r="K65" i="14" s="1"/>
  <c r="V6" i="1"/>
  <c r="V7" i="1" s="1"/>
  <c r="V8" i="1" s="1"/>
  <c r="V9" i="1" s="1"/>
  <c r="V10" i="1" s="1"/>
  <c r="V11" i="1" s="1"/>
  <c r="V12" i="1" s="1"/>
  <c r="V13" i="1" s="1"/>
  <c r="V14" i="1" s="1"/>
  <c r="V15" i="1" s="1"/>
  <c r="F30" i="11"/>
  <c r="F77" i="11" s="1"/>
  <c r="I43" i="11"/>
  <c r="N33" i="7"/>
  <c r="K91" i="14" s="1"/>
  <c r="C10" i="11"/>
  <c r="C12" i="11" s="1"/>
  <c r="I33" i="13"/>
  <c r="K92" i="14" s="1"/>
  <c r="I9" i="11"/>
  <c r="I37" i="11"/>
  <c r="K90" i="14" l="1"/>
  <c r="I118" i="14" s="1"/>
  <c r="P11" i="6"/>
  <c r="P12" i="6" s="1"/>
  <c r="P13" i="6" s="1"/>
  <c r="P14" i="6" s="1"/>
  <c r="P15" i="6" s="1"/>
  <c r="P16" i="6" s="1"/>
  <c r="P17" i="6" s="1"/>
  <c r="P18" i="6" s="1"/>
  <c r="E4" i="12"/>
  <c r="V16" i="1"/>
  <c r="V17" i="1" s="1"/>
  <c r="V18" i="1" s="1"/>
  <c r="V19" i="1" s="1"/>
  <c r="V20" i="1" s="1"/>
  <c r="V21" i="1" s="1"/>
  <c r="E6" i="12"/>
  <c r="E8" i="12" s="1"/>
  <c r="E22" i="12" s="1"/>
  <c r="C14" i="14"/>
  <c r="K14" i="14" s="1"/>
  <c r="C53" i="11"/>
  <c r="C55" i="11" s="1"/>
  <c r="K41" i="14"/>
  <c r="C49" i="14"/>
  <c r="K49" i="14" s="1"/>
  <c r="C12" i="14"/>
  <c r="K12" i="14" s="1"/>
  <c r="I10" i="11"/>
  <c r="I12" i="11" s="1"/>
  <c r="I39" i="11"/>
  <c r="I42" i="11"/>
  <c r="C30" i="11"/>
  <c r="I112" i="14" l="1"/>
  <c r="I116" i="14" s="1"/>
  <c r="I124" i="14" s="1"/>
  <c r="I127" i="14" s="1"/>
  <c r="P19" i="6"/>
  <c r="P20" i="6" s="1"/>
  <c r="P21" i="6" s="1"/>
  <c r="P22" i="6" s="1"/>
  <c r="P23" i="6" s="1"/>
  <c r="F4" i="12"/>
  <c r="V22" i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6" i="12"/>
  <c r="P8" i="12"/>
  <c r="I53" i="11"/>
  <c r="K93" i="14"/>
  <c r="I45" i="11"/>
  <c r="I47" i="11" s="1"/>
  <c r="I28" i="11"/>
  <c r="P24" i="6" l="1"/>
  <c r="P25" i="6" s="1"/>
  <c r="P26" i="6" s="1"/>
  <c r="P27" i="6" s="1"/>
  <c r="P28" i="6" s="1"/>
  <c r="P29" i="6" s="1"/>
  <c r="P30" i="6" s="1"/>
  <c r="G4" i="12"/>
  <c r="F8" i="12"/>
  <c r="F22" i="12" s="1"/>
  <c r="P22" i="12"/>
  <c r="V40" i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G6" i="12"/>
  <c r="G8" i="12" s="1"/>
  <c r="G22" i="12" s="1"/>
  <c r="I30" i="11"/>
  <c r="I77" i="11" s="1"/>
  <c r="I54" i="11"/>
  <c r="I55" i="11" s="1"/>
  <c r="C32" i="14"/>
  <c r="C67" i="14" s="1"/>
  <c r="C77" i="11"/>
  <c r="P31" i="6" l="1"/>
  <c r="P32" i="6" s="1"/>
  <c r="P33" i="6" s="1"/>
  <c r="P34" i="6" s="1"/>
  <c r="P35" i="6" s="1"/>
  <c r="P36" i="6" s="1"/>
  <c r="H4" i="12"/>
  <c r="V57" i="1"/>
  <c r="V58" i="1" s="1"/>
  <c r="V59" i="1" s="1"/>
  <c r="V60" i="1" s="1"/>
  <c r="H6" i="12"/>
  <c r="K67" i="14"/>
  <c r="K96" i="14" s="1"/>
  <c r="K98" i="14" s="1"/>
  <c r="K32" i="14"/>
  <c r="H8" i="12" l="1"/>
  <c r="H22" i="12" s="1"/>
  <c r="P37" i="6"/>
  <c r="P38" i="6" s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I6" i="12"/>
  <c r="P39" i="6" l="1"/>
  <c r="P42" i="6" s="1"/>
  <c r="P43" i="6" s="1"/>
  <c r="I4" i="12"/>
  <c r="I8" i="12" s="1"/>
  <c r="I22" i="12" s="1"/>
  <c r="J8" i="12"/>
  <c r="J22" i="12" s="1"/>
  <c r="P44" i="6" l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K4" i="12"/>
  <c r="K8" i="12" s="1"/>
  <c r="K22" i="12" s="1"/>
</calcChain>
</file>

<file path=xl/sharedStrings.xml><?xml version="1.0" encoding="utf-8"?>
<sst xmlns="http://schemas.openxmlformats.org/spreadsheetml/2006/main" count="568" uniqueCount="313">
  <si>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</si>
  <si>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</si>
  <si>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</si>
  <si>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</si>
  <si>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</si>
  <si>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</si>
  <si>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</si>
  <si>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</si>
  <si>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</si>
  <si>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</si>
  <si>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</si>
  <si>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</si>
  <si>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</si>
  <si>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</si>
  <si>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</si>
  <si>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</si>
  <si>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</si>
  <si>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</si>
  <si>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</si>
  <si>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</si>
  <si>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</si>
  <si>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</si>
  <si>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</si>
  <si>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</si>
  <si>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</si>
  <si>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</si>
  <si>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</si>
  <si>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Grant</t>
  </si>
  <si>
    <t>Bank charges</t>
  </si>
  <si>
    <t>Special Projects</t>
  </si>
  <si>
    <t>Opening balance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</si>
  <si>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</si>
  <si>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</si>
  <si>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</si>
  <si>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</si>
  <si>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</si>
  <si>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</si>
  <si>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</si>
  <si>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Special Items</t>
  </si>
  <si>
    <t>BALANCE SHEET</t>
  </si>
  <si>
    <t>Cash - current account</t>
  </si>
  <si>
    <t>Cash - deposit account</t>
  </si>
  <si>
    <t>RESERVES</t>
  </si>
  <si>
    <t>Cost per Band D ratepayer</t>
  </si>
  <si>
    <t>Repair &amp; Maintenance</t>
  </si>
  <si>
    <t>Master Park</t>
  </si>
  <si>
    <t>General</t>
  </si>
  <si>
    <t>SPs</t>
  </si>
  <si>
    <t>Notice boards</t>
  </si>
  <si>
    <t>Cashbook</t>
  </si>
  <si>
    <t>Total Receipts</t>
  </si>
  <si>
    <t>Total Payments</t>
  </si>
  <si>
    <t>Cashbook Balance</t>
  </si>
  <si>
    <t>Bank Reconciliation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</si>
  <si>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</si>
  <si>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</si>
  <si>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</si>
  <si>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</si>
  <si>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</si>
  <si>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</si>
  <si>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Clerk Expenses</t>
  </si>
  <si>
    <t>CCLA</t>
  </si>
  <si>
    <t>DM Payroll</t>
  </si>
  <si>
    <t xml:space="preserve"> </t>
  </si>
  <si>
    <t>End of Year budget</t>
  </si>
  <si>
    <t>Variance full year</t>
  </si>
  <si>
    <t>FINANCIAL SUMMARY/BUDGET MONITORING</t>
  </si>
  <si>
    <t>HMRC</t>
  </si>
  <si>
    <t>Interment</t>
  </si>
  <si>
    <t>SLCC</t>
  </si>
  <si>
    <t>Annual membership</t>
  </si>
  <si>
    <t>Transfer from CCLA</t>
  </si>
  <si>
    <t>CCLA Account Year 2021/2022</t>
  </si>
  <si>
    <t>Deposit Account Year 2021/2022</t>
  </si>
  <si>
    <t>TDC</t>
  </si>
  <si>
    <t>Daves (853)</t>
  </si>
  <si>
    <t>Inscription</t>
  </si>
  <si>
    <t>Burial</t>
  </si>
  <si>
    <t>ICCM</t>
  </si>
  <si>
    <t>PAYE &amp; NI</t>
  </si>
  <si>
    <t>ICO</t>
  </si>
  <si>
    <t>Data Protection fee</t>
  </si>
  <si>
    <t>JEM Home Services</t>
  </si>
  <si>
    <t>TVA</t>
  </si>
  <si>
    <t>Oxted Community Hall</t>
  </si>
  <si>
    <t>Hurst Green School</t>
  </si>
  <si>
    <t>Clerk Salary &amp; Office</t>
  </si>
  <si>
    <t>Alex Jones</t>
  </si>
  <si>
    <t>Memorial</t>
  </si>
  <si>
    <t>Coggin (780)</t>
  </si>
  <si>
    <t>Viking Direct</t>
  </si>
  <si>
    <t>QPJ</t>
  </si>
  <si>
    <t>Hire a Funfair</t>
  </si>
  <si>
    <t>Hall hire</t>
  </si>
  <si>
    <t>Inter</t>
  </si>
  <si>
    <t>Plus - Uncleared Receipts</t>
  </si>
  <si>
    <t>Less - Uncleared Chqs</t>
  </si>
  <si>
    <t>Date Reconciled by MG</t>
  </si>
  <si>
    <t>Other</t>
  </si>
  <si>
    <t>GENERAL</t>
  </si>
  <si>
    <t>BURIAL GROUND</t>
  </si>
  <si>
    <t>Burials, Internments etc</t>
  </si>
  <si>
    <t>From TDC</t>
  </si>
  <si>
    <t>Projects</t>
  </si>
  <si>
    <t>Actual At ….....</t>
  </si>
  <si>
    <t>NET BURIAL GROUND</t>
  </si>
  <si>
    <t>NET GENERAL</t>
  </si>
  <si>
    <t>NET CIL</t>
  </si>
  <si>
    <t>Bank Statement - Current Account</t>
  </si>
  <si>
    <t>Reverse  Opening  Accruals</t>
  </si>
  <si>
    <t>Debtors</t>
  </si>
  <si>
    <t>Creditors</t>
  </si>
  <si>
    <t>P&amp;L</t>
  </si>
  <si>
    <t>Surplus/(Deficit)</t>
  </si>
  <si>
    <t>Last year</t>
  </si>
  <si>
    <t>This Year</t>
  </si>
  <si>
    <t>Reserves</t>
  </si>
  <si>
    <t>Year Ending</t>
  </si>
  <si>
    <t>Section 2 - Accounting Statement</t>
  </si>
  <si>
    <t>Basis of accounting</t>
  </si>
  <si>
    <t>I&amp;E</t>
  </si>
  <si>
    <t>1. Balances Brought Forward</t>
  </si>
  <si>
    <t>2. Precept</t>
  </si>
  <si>
    <t>3. Total Other Receipts</t>
  </si>
  <si>
    <t>4. Staff Costs</t>
  </si>
  <si>
    <t>5. Loan Interest / Capital Repayments</t>
  </si>
  <si>
    <t>6. All other Payments</t>
  </si>
  <si>
    <t>7. Balances Carried Forward</t>
  </si>
  <si>
    <t>8. Total Value of Cash and Short Term Investments</t>
  </si>
  <si>
    <t>9. Total Fixed Assets Plus Long Term Investments and Assets</t>
  </si>
  <si>
    <t>10. Total Borrowings</t>
  </si>
  <si>
    <t>Box 7 and Box 9 reconiliation</t>
  </si>
  <si>
    <t>Balances Carried Forward - Per Box 7</t>
  </si>
  <si>
    <t>Less Debtors</t>
  </si>
  <si>
    <t>Plus Creditors</t>
  </si>
  <si>
    <t>Cash Balances -per Box 8</t>
  </si>
  <si>
    <t>BALANCE SHEET AND AGAR</t>
  </si>
  <si>
    <t>VAT ADJUSTMENTS</t>
  </si>
  <si>
    <t>Paid</t>
  </si>
  <si>
    <t>Net VAT</t>
  </si>
  <si>
    <t>Last Year</t>
  </si>
  <si>
    <t>FINANCIAL SUMMARY</t>
  </si>
  <si>
    <t>2007/08</t>
  </si>
  <si>
    <t>2008/09</t>
  </si>
  <si>
    <t>2009/10</t>
  </si>
  <si>
    <t>2010/11</t>
  </si>
  <si>
    <t>2011/12</t>
  </si>
  <si>
    <t>2012/13</t>
  </si>
  <si>
    <t>Audited</t>
  </si>
  <si>
    <t>INCOME &amp; EXPENDITURE</t>
  </si>
  <si>
    <t>£</t>
  </si>
  <si>
    <t>QDJ 2012 &amp; Old Oxted Memorial</t>
  </si>
  <si>
    <t>QDJ</t>
  </si>
  <si>
    <t>MOVEMENT IN RESERVES</t>
  </si>
  <si>
    <t>Debtors (money due to us)</t>
  </si>
  <si>
    <t>Creditors (money we owe)</t>
  </si>
  <si>
    <t>DO WE WANT TO COMPLETE THIS? I think it's useful</t>
  </si>
  <si>
    <t xml:space="preserve">Receipts </t>
  </si>
  <si>
    <t xml:space="preserve">Payments </t>
  </si>
  <si>
    <t>GENERAL &amp; BURIAL</t>
  </si>
  <si>
    <t>NET</t>
  </si>
  <si>
    <t>Step</t>
  </si>
  <si>
    <t>Copy Financial Summary Actuals COL C) and Paste as VALUE to Prior Year (COL L)</t>
  </si>
  <si>
    <t>Check Totals for Last Year = Actual</t>
  </si>
  <si>
    <t>Copy Balance Sheet "This Year" to "Last Year" and paste as VALUES</t>
  </si>
  <si>
    <t>AGAR</t>
  </si>
  <si>
    <t>Financial Summary</t>
  </si>
  <si>
    <t>Balance Sheet</t>
  </si>
  <si>
    <t>Change dates on AGAR to current Year eg 2021/22 to 2022/23 and 31st Mar dates</t>
  </si>
  <si>
    <t xml:space="preserve"> AGAR UNAUDITED   2022-23</t>
  </si>
  <si>
    <t>Annual Set Up</t>
  </si>
  <si>
    <t>On Going</t>
  </si>
  <si>
    <t>Ukraine</t>
  </si>
  <si>
    <t>Mrs M Gibbins</t>
  </si>
  <si>
    <t>Country Garden Servics</t>
  </si>
  <si>
    <t>St Johns Church</t>
  </si>
  <si>
    <t>APM Deposit refund</t>
  </si>
  <si>
    <t>Clerk Expenses including jubilee bench</t>
  </si>
  <si>
    <t>First 1/4 + deposit</t>
  </si>
  <si>
    <t>Denize Wallace</t>
  </si>
  <si>
    <t>OPC contribution to Ukraine</t>
  </si>
  <si>
    <t>Payroll Services</t>
  </si>
  <si>
    <t>Balance of fairground ride</t>
  </si>
  <si>
    <t>Franks Disco</t>
  </si>
  <si>
    <t>DJ at QPJ</t>
  </si>
  <si>
    <t>Room hire</t>
  </si>
  <si>
    <t>Route 22 Ltd</t>
  </si>
  <si>
    <t>Microsoft Licences</t>
  </si>
  <si>
    <t>Library Donation</t>
  </si>
  <si>
    <t>Zurich Insurance</t>
  </si>
  <si>
    <t>Annual premium</t>
  </si>
  <si>
    <t>DJ at QPJ balance</t>
  </si>
  <si>
    <t>Peter J Consultants</t>
  </si>
  <si>
    <t>Internal Audit</t>
  </si>
  <si>
    <t>Premium for QPJ</t>
  </si>
  <si>
    <t xml:space="preserve">Computer Solutions </t>
  </si>
  <si>
    <t>Printer inks</t>
  </si>
  <si>
    <t>Hurst Green Memorial</t>
  </si>
  <si>
    <t>Cllr Alan Feesey</t>
  </si>
  <si>
    <t>Travel costs</t>
  </si>
  <si>
    <t>NewInk Printing</t>
  </si>
  <si>
    <t xml:space="preserve">Parish Banner </t>
  </si>
  <si>
    <t>Refund of deposit</t>
  </si>
  <si>
    <t>Befriending donation</t>
  </si>
  <si>
    <t>Refund of double charge</t>
  </si>
  <si>
    <t>2nd payment</t>
  </si>
  <si>
    <t>Stationery items</t>
  </si>
  <si>
    <t>That's A Moore</t>
  </si>
  <si>
    <t>QPJ entertainment</t>
  </si>
  <si>
    <t>East Surrey Transport</t>
  </si>
  <si>
    <t>Annual subscription</t>
  </si>
  <si>
    <t>Keyman cover</t>
  </si>
  <si>
    <t>St Marys Church</t>
  </si>
  <si>
    <t>Surrey Fire &amp; Rescue</t>
  </si>
  <si>
    <t>Oxted Hygiene Bank</t>
  </si>
  <si>
    <t>The Oxted Players</t>
  </si>
  <si>
    <t>Bench Installation</t>
  </si>
  <si>
    <t>Cooper (282)</t>
  </si>
  <si>
    <t>Burden (858)</t>
  </si>
  <si>
    <t>Plot purchase</t>
  </si>
  <si>
    <t>Wheeler (32A)</t>
  </si>
  <si>
    <t>inter x 2 &amp; inscription</t>
  </si>
  <si>
    <t>Reynolds (795)</t>
  </si>
  <si>
    <t>Walker (10D)</t>
  </si>
  <si>
    <t xml:space="preserve">Inter x 2  </t>
  </si>
  <si>
    <t>Seal (502)</t>
  </si>
  <si>
    <t>Pope (786)</t>
  </si>
  <si>
    <t>Rivers (859)</t>
  </si>
  <si>
    <t>Plot &amp; Inter</t>
  </si>
  <si>
    <t>Gibson (451)</t>
  </si>
  <si>
    <t>Garden of Remembrance planting</t>
  </si>
  <si>
    <t>Tandridge District Council</t>
  </si>
  <si>
    <t>50% of precept</t>
  </si>
  <si>
    <t>VAT refund</t>
  </si>
  <si>
    <t>Dutch pancakes</t>
  </si>
  <si>
    <t>Donation from Jubillee event</t>
  </si>
  <si>
    <t>Knowlesn(658)</t>
  </si>
  <si>
    <t>Ashford (14A)</t>
  </si>
  <si>
    <t>Young (11D)</t>
  </si>
  <si>
    <t>Simmons (58)</t>
  </si>
  <si>
    <t>Inter &amp; Inscription</t>
  </si>
  <si>
    <t>Burial &amp; Inter</t>
  </si>
  <si>
    <t>Gerra (209)</t>
  </si>
  <si>
    <t>Pass (257)</t>
  </si>
  <si>
    <t xml:space="preserve">Burial   </t>
  </si>
  <si>
    <t>Freeman (475)</t>
  </si>
  <si>
    <t>Memorial &amp; Inscript</t>
  </si>
  <si>
    <t>Cumulative</t>
  </si>
  <si>
    <t>DIFFERENCE</t>
  </si>
  <si>
    <t>1.4.22</t>
  </si>
  <si>
    <t>Per Bank Statement at</t>
  </si>
  <si>
    <t xml:space="preserve">Update receipts, payments, deposit a/c/, ccla </t>
  </si>
  <si>
    <t>Monthly bank rec of current, deposit and ccla</t>
  </si>
  <si>
    <t>Year End</t>
  </si>
  <si>
    <t>QPJ Donations</t>
  </si>
  <si>
    <t>Opening Creditors</t>
  </si>
  <si>
    <t>Reverese Opening Creditors (COL E</t>
  </si>
  <si>
    <t>Total Fixed Assets Plus Long Term Investments and Assets</t>
  </si>
  <si>
    <t>Verify against Asset Schedule</t>
  </si>
  <si>
    <t>Status</t>
  </si>
  <si>
    <t>Done</t>
  </si>
  <si>
    <t>To Do</t>
  </si>
  <si>
    <t>Up to Aug</t>
  </si>
  <si>
    <t>Actuals per Fin Summary =s Actuals on Balance sheet</t>
  </si>
  <si>
    <t>Actuals Reconciliation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</si>
  <si>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</si>
  <si>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</si>
  <si>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</si>
  <si>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</si>
  <si>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</si>
  <si>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</si>
  <si>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</si>
  <si>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</si>
  <si>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</si>
  <si>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</si>
  <si>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</si>
  <si>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</si>
  <si>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UNCLEARED RECEIPTS</t>
  </si>
  <si>
    <t>UNCLEARED PAYMENTS</t>
  </si>
  <si>
    <t>BR</t>
  </si>
  <si>
    <t>Bank Rec Date</t>
  </si>
  <si>
    <t>Bank Rec</t>
  </si>
  <si>
    <t>As needed</t>
  </si>
  <si>
    <t>Estimates for  Debtors &amp; Creditors (COLs G &amp; I)</t>
  </si>
  <si>
    <t>Per MG Estimates</t>
  </si>
  <si>
    <t>Input Budget</t>
  </si>
  <si>
    <t>Charman (860)</t>
  </si>
  <si>
    <t>Farmer (506)</t>
  </si>
  <si>
    <t>Spooner (325)</t>
  </si>
  <si>
    <t>Transfer &amp; Inscription</t>
  </si>
  <si>
    <t>Oxted District Responders</t>
  </si>
  <si>
    <t>Defib Battery</t>
  </si>
  <si>
    <t>Jenner</t>
  </si>
  <si>
    <t>PKF Littlejohn</t>
  </si>
  <si>
    <t>Audit Fee</t>
  </si>
  <si>
    <t>3rd 1/4  donation</t>
  </si>
  <si>
    <t>Williams (458)</t>
  </si>
  <si>
    <t xml:space="preserve"> Inter- to refund as for St Marys</t>
  </si>
  <si>
    <t>Nederpel (861)</t>
  </si>
  <si>
    <t>Plot/Inter/Inscription</t>
  </si>
  <si>
    <t>Incorrect receipt</t>
  </si>
  <si>
    <t>Beavis (834)</t>
  </si>
  <si>
    <t>Spittles (855)</t>
  </si>
  <si>
    <t>Greenbarnes Ltd</t>
  </si>
  <si>
    <t>Erecting 2 notice boards</t>
  </si>
  <si>
    <t>British Red Cross</t>
  </si>
  <si>
    <t>Notice boards x 2</t>
  </si>
  <si>
    <t xml:space="preserve">RBL </t>
  </si>
  <si>
    <t>Poppy wreaths and large poppies</t>
  </si>
  <si>
    <t>By-Election</t>
  </si>
  <si>
    <t>2nd 1/2 precept</t>
  </si>
  <si>
    <t>Chapman (862)</t>
  </si>
  <si>
    <t>Inter of C/R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</si>
</sst>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#,##0.00_ ;\-#,##0.00\ "/>
    <numFmt numFmtId="167" formatCode="#,##0.00_ ;[Red]\-#,##0.00\ "/>
    <numFmt numFmtId="168" formatCode="#,##0_ ;[Red]\-#,##0\ "/>
    <numFmt numFmtId="169" formatCode="0.00_ ;[Red]\-0.00\ "/>
    <numFmt numFmtId="170" formatCode="&quot;£&quot;#,##0.00"/>
  </numFmts>
  <fonts count="4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u/>
      <sz val="10"/>
      <name val="Arial"/>
      <family val="2"/>
    </font>
    <font>
      <sz val="8"/>
      <name val="Times New Roman"/>
      <family val="1"/>
    </font>
    <font>
      <u/>
      <sz val="10"/>
      <name val="Arial"/>
      <family val="2"/>
    </font>
    <font>
      <sz val="14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double">
        <color theme="7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/>
      <top/>
      <bottom/>
      <diagonal/>
    </border>
    <border>
      <left/>
      <right style="double">
        <color theme="7"/>
      </right>
      <top/>
      <bottom/>
      <diagonal/>
    </border>
    <border>
      <left/>
      <right style="double">
        <color theme="7"/>
      </right>
      <top style="thin">
        <color auto="1"/>
      </top>
      <bottom style="double">
        <color auto="1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double">
        <color theme="7"/>
      </left>
      <right/>
      <top/>
      <bottom style="thin">
        <color auto="1"/>
      </bottom>
      <diagonal/>
    </border>
    <border>
      <left/>
      <right style="double">
        <color theme="7"/>
      </right>
      <top/>
      <bottom style="thin">
        <color auto="1"/>
      </bottom>
      <diagonal/>
    </border>
    <border>
      <left style="double">
        <color theme="7"/>
      </left>
      <right/>
      <top style="thin">
        <color auto="1"/>
      </top>
      <bottom/>
      <diagonal/>
    </border>
    <border>
      <left/>
      <right style="double">
        <color theme="7"/>
      </right>
      <top style="thin">
        <color auto="1"/>
      </top>
      <bottom/>
      <diagonal/>
    </border>
    <border>
      <left style="double">
        <color theme="7"/>
      </left>
      <right/>
      <top style="medium">
        <color auto="1"/>
      </top>
      <bottom/>
      <diagonal/>
    </border>
    <border>
      <left/>
      <right style="double">
        <color theme="7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7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7"/>
      </bottom>
      <diagonal/>
    </border>
    <border>
      <left style="thin">
        <color theme="1"/>
      </left>
      <right style="thin">
        <color theme="7"/>
      </right>
      <top style="thin">
        <color theme="1"/>
      </top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7"/>
      </top>
      <bottom style="double">
        <color theme="7"/>
      </bottom>
      <diagonal/>
    </border>
    <border>
      <left/>
      <right style="medium">
        <color theme="7"/>
      </right>
      <top style="thin">
        <color theme="7"/>
      </top>
      <bottom style="double">
        <color theme="7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1" applyNumberFormat="0" applyAlignment="0" applyProtection="0"/>
    <xf numFmtId="0" fontId="19" fillId="28" borderId="2" applyNumberFormat="0" applyAlignment="0" applyProtection="0"/>
    <xf numFmtId="0" fontId="1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3" fillId="30" borderId="1" applyNumberFormat="0" applyAlignment="0" applyProtection="0"/>
    <xf numFmtId="0" fontId="12" fillId="0" borderId="6" applyNumberFormat="0" applyFill="0" applyAlignment="0" applyProtection="0"/>
    <xf numFmtId="0" fontId="11" fillId="31" borderId="0" applyNumberFormat="0" applyBorder="0" applyAlignment="0" applyProtection="0"/>
    <xf numFmtId="0" fontId="24" fillId="32" borderId="7" applyNumberFormat="0" applyFont="0" applyAlignment="0" applyProtection="0"/>
    <xf numFmtId="0" fontId="10" fillId="27" borderId="8" applyNumberFormat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Alignment="1">
      <alignment wrapText="1"/>
    </xf>
    <xf numFmtId="0" fontId="3" fillId="33" borderId="10" xfId="0" applyFont="1" applyFill="1" applyBorder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1" fillId="0" borderId="13" xfId="0" applyNumberFormat="1" applyFont="1" applyBorder="1"/>
    <xf numFmtId="2" fontId="1" fillId="0" borderId="0" xfId="0" applyNumberFormat="1" applyFont="1"/>
    <xf numFmtId="2" fontId="2" fillId="0" borderId="13" xfId="0" applyNumberFormat="1" applyFont="1" applyBorder="1"/>
    <xf numFmtId="0" fontId="1" fillId="0" borderId="12" xfId="0" applyFont="1" applyBorder="1"/>
    <xf numFmtId="2" fontId="2" fillId="0" borderId="15" xfId="0" applyNumberFormat="1" applyFont="1" applyBorder="1"/>
    <xf numFmtId="0" fontId="1" fillId="0" borderId="0" xfId="0" applyFont="1"/>
    <xf numFmtId="2" fontId="1" fillId="0" borderId="16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3" fillId="33" borderId="17" xfId="0" applyFont="1" applyFill="1" applyBorder="1" applyAlignment="1">
      <alignment wrapText="1"/>
    </xf>
    <xf numFmtId="2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2" fontId="6" fillId="0" borderId="0" xfId="0" applyNumberFormat="1" applyFont="1"/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/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20" xfId="0" applyFont="1" applyFill="1" applyBorder="1"/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wrapText="1"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/>
    <xf numFmtId="2" fontId="1" fillId="33" borderId="23" xfId="0" applyNumberFormat="1" applyFont="1" applyFill="1" applyBorder="1"/>
    <xf numFmtId="2" fontId="1" fillId="33" borderId="24" xfId="0" applyNumberFormat="1" applyFont="1" applyFill="1" applyBorder="1"/>
    <xf numFmtId="0" fontId="0" fillId="33" borderId="0" xfId="0" applyFill="1" applyAlignment="1">
      <alignment wrapText="1"/>
    </xf>
    <xf numFmtId="0" fontId="3" fillId="33" borderId="25" xfId="0" applyFont="1" applyFill="1" applyBorder="1"/>
    <xf numFmtId="0" fontId="3" fillId="33" borderId="26" xfId="0" applyFont="1" applyFill="1" applyBorder="1"/>
    <xf numFmtId="0" fontId="1" fillId="33" borderId="27" xfId="0" applyFont="1" applyFill="1" applyBorder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/>
    <xf numFmtId="0" fontId="1" fillId="33" borderId="28" xfId="0" applyFont="1" applyFill="1" applyBorder="1"/>
    <xf numFmtId="165" fontId="1" fillId="0" borderId="25" xfId="0" applyNumberFormat="1" applyFont="1" applyBorder="1"/>
    <xf numFmtId="2" fontId="1" fillId="0" borderId="25" xfId="0" applyNumberFormat="1" applyFont="1" applyBorder="1"/>
    <xf numFmtId="2" fontId="2" fillId="0" borderId="12" xfId="0" applyNumberFormat="1" applyFont="1" applyBorder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6" fontId="1" fillId="0" borderId="0" xfId="0" applyNumberFormat="1" applyFont="1"/>
    <xf numFmtId="2" fontId="1" fillId="0" borderId="31" xfId="0" applyNumberFormat="1" applyFont="1" applyBorder="1"/>
    <xf numFmtId="2" fontId="2" fillId="18" borderId="23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2" fillId="18" borderId="10" xfId="0" applyNumberFormat="1" applyFont="1" applyFill="1" applyBorder="1"/>
    <xf numFmtId="14" fontId="1" fillId="0" borderId="0" xfId="0" applyNumberFormat="1" applyFont="1" applyAlignment="1">
      <alignment wrapText="1"/>
    </xf>
    <xf numFmtId="0" fontId="1" fillId="0" borderId="15" xfId="0" applyFont="1" applyBorder="1" applyAlignment="1">
      <alignment wrapText="1"/>
    </xf>
    <xf numFmtId="167" fontId="2" fillId="33" borderId="0" xfId="42" applyNumberFormat="1" applyFont="1" applyFill="1" applyBorder="1" applyAlignment="1">
      <alignment horizontal="center"/>
    </xf>
    <xf numFmtId="167" fontId="1" fillId="33" borderId="0" xfId="42" applyNumberFormat="1" applyFont="1" applyFill="1" applyBorder="1" applyAlignment="1"/>
    <xf numFmtId="167" fontId="1" fillId="35" borderId="0" xfId="42" applyNumberFormat="1" applyFont="1" applyFill="1" applyBorder="1" applyAlignment="1"/>
    <xf numFmtId="167" fontId="1" fillId="0" borderId="0" xfId="42" applyNumberFormat="1" applyFont="1" applyBorder="1" applyAlignment="1"/>
    <xf numFmtId="167" fontId="0" fillId="0" borderId="0" xfId="42" applyNumberFormat="1" applyFont="1" applyAlignment="1"/>
    <xf numFmtId="167" fontId="1" fillId="0" borderId="0" xfId="42" applyNumberFormat="1" applyFont="1" applyAlignment="1"/>
    <xf numFmtId="166" fontId="1" fillId="0" borderId="0" xfId="42" applyNumberFormat="1" applyFont="1" applyAlignment="1"/>
    <xf numFmtId="168" fontId="2" fillId="0" borderId="0" xfId="0" applyNumberFormat="1" applyFont="1"/>
    <xf numFmtId="168" fontId="1" fillId="0" borderId="0" xfId="0" applyNumberFormat="1" applyFont="1"/>
    <xf numFmtId="168" fontId="1" fillId="0" borderId="30" xfId="0" applyNumberFormat="1" applyFont="1" applyBorder="1"/>
    <xf numFmtId="168" fontId="1" fillId="0" borderId="14" xfId="0" applyNumberFormat="1" applyFont="1" applyBorder="1" applyAlignment="1">
      <alignment horizontal="center"/>
    </xf>
    <xf numFmtId="168" fontId="1" fillId="0" borderId="29" xfId="0" applyNumberFormat="1" applyFont="1" applyBorder="1"/>
    <xf numFmtId="168" fontId="1" fillId="0" borderId="10" xfId="0" applyNumberFormat="1" applyFont="1" applyBorder="1"/>
    <xf numFmtId="168" fontId="2" fillId="0" borderId="13" xfId="0" applyNumberFormat="1" applyFont="1" applyBorder="1"/>
    <xf numFmtId="168" fontId="1" fillId="0" borderId="21" xfId="0" applyNumberFormat="1" applyFont="1" applyBorder="1"/>
    <xf numFmtId="168" fontId="1" fillId="0" borderId="30" xfId="0" quotePrefix="1" applyNumberFormat="1" applyFont="1" applyBorder="1"/>
    <xf numFmtId="169" fontId="1" fillId="0" borderId="23" xfId="0" applyNumberFormat="1" applyFont="1" applyBorder="1"/>
    <xf numFmtId="168" fontId="1" fillId="0" borderId="14" xfId="0" applyNumberFormat="1" applyFont="1" applyBorder="1"/>
    <xf numFmtId="168" fontId="2" fillId="0" borderId="23" xfId="0" applyNumberFormat="1" applyFont="1" applyBorder="1" applyAlignment="1">
      <alignment horizontal="center" wrapText="1"/>
    </xf>
    <xf numFmtId="168" fontId="26" fillId="0" borderId="30" xfId="0" applyNumberFormat="1" applyFont="1" applyBorder="1"/>
    <xf numFmtId="4" fontId="1" fillId="0" borderId="0" xfId="0" applyNumberFormat="1" applyFont="1"/>
    <xf numFmtId="4" fontId="1" fillId="0" borderId="32" xfId="0" applyNumberFormat="1" applyFont="1" applyBorder="1"/>
    <xf numFmtId="0" fontId="28" fillId="0" borderId="35" xfId="0" applyFont="1" applyBorder="1"/>
    <xf numFmtId="0" fontId="28" fillId="0" borderId="23" xfId="0" applyFont="1" applyBorder="1"/>
    <xf numFmtId="3" fontId="25" fillId="0" borderId="23" xfId="0" applyNumberFormat="1" applyFont="1" applyBorder="1"/>
    <xf numFmtId="0" fontId="0" fillId="0" borderId="23" xfId="0" applyBorder="1"/>
    <xf numFmtId="3" fontId="28" fillId="0" borderId="35" xfId="0" applyNumberFormat="1" applyFont="1" applyBorder="1"/>
    <xf numFmtId="4" fontId="28" fillId="0" borderId="23" xfId="0" applyNumberFormat="1" applyFont="1" applyBorder="1"/>
    <xf numFmtId="3" fontId="28" fillId="0" borderId="23" xfId="0" applyNumberFormat="1" applyFont="1" applyBorder="1"/>
    <xf numFmtId="169" fontId="2" fillId="0" borderId="0" xfId="0" applyNumberFormat="1" applyFont="1"/>
    <xf numFmtId="169" fontId="1" fillId="0" borderId="0" xfId="0" applyNumberFormat="1" applyFont="1"/>
    <xf numFmtId="169" fontId="1" fillId="0" borderId="30" xfId="0" applyNumberFormat="1" applyFont="1" applyBorder="1"/>
    <xf numFmtId="169" fontId="2" fillId="0" borderId="2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9" fillId="33" borderId="10" xfId="0" applyNumberFormat="1" applyFont="1" applyFill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wrapText="1"/>
    </xf>
    <xf numFmtId="169" fontId="26" fillId="0" borderId="30" xfId="0" applyNumberFormat="1" applyFont="1" applyBorder="1"/>
    <xf numFmtId="169" fontId="1" fillId="0" borderId="14" xfId="0" applyNumberFormat="1" applyFont="1" applyBorder="1" applyAlignment="1">
      <alignment horizontal="center"/>
    </xf>
    <xf numFmtId="169" fontId="1" fillId="0" borderId="29" xfId="0" applyNumberFormat="1" applyFont="1" applyBorder="1"/>
    <xf numFmtId="169" fontId="1" fillId="0" borderId="10" xfId="0" applyNumberFormat="1" applyFont="1" applyBorder="1"/>
    <xf numFmtId="169" fontId="2" fillId="0" borderId="13" xfId="0" applyNumberFormat="1" applyFont="1" applyBorder="1"/>
    <xf numFmtId="169" fontId="1" fillId="0" borderId="14" xfId="0" applyNumberFormat="1" applyFont="1" applyBorder="1"/>
    <xf numFmtId="169" fontId="1" fillId="0" borderId="30" xfId="0" quotePrefix="1" applyNumberFormat="1" applyFont="1" applyBorder="1"/>
    <xf numFmtId="169" fontId="2" fillId="0" borderId="32" xfId="0" applyNumberFormat="1" applyFont="1" applyBorder="1"/>
    <xf numFmtId="168" fontId="1" fillId="0" borderId="36" xfId="0" applyNumberFormat="1" applyFont="1" applyBorder="1" applyAlignment="1">
      <alignment horizontal="center"/>
    </xf>
    <xf numFmtId="168" fontId="1" fillId="0" borderId="31" xfId="0" applyNumberFormat="1" applyFont="1" applyBorder="1"/>
    <xf numFmtId="168" fontId="1" fillId="0" borderId="11" xfId="0" applyNumberFormat="1" applyFont="1" applyBorder="1"/>
    <xf numFmtId="168" fontId="26" fillId="0" borderId="14" xfId="0" applyNumberFormat="1" applyFont="1" applyBorder="1"/>
    <xf numFmtId="168" fontId="26" fillId="0" borderId="18" xfId="0" applyNumberFormat="1" applyFont="1" applyBorder="1"/>
    <xf numFmtId="168" fontId="1" fillId="0" borderId="35" xfId="0" applyNumberFormat="1" applyFont="1" applyBorder="1"/>
    <xf numFmtId="168" fontId="1" fillId="0" borderId="36" xfId="0" applyNumberFormat="1" applyFont="1" applyBorder="1"/>
    <xf numFmtId="168" fontId="2" fillId="0" borderId="40" xfId="0" applyNumberFormat="1" applyFont="1" applyBorder="1"/>
    <xf numFmtId="168" fontId="1" fillId="0" borderId="23" xfId="0" applyNumberFormat="1" applyFont="1" applyBorder="1"/>
    <xf numFmtId="168" fontId="1" fillId="0" borderId="24" xfId="0" applyNumberFormat="1" applyFont="1" applyBorder="1"/>
    <xf numFmtId="168" fontId="26" fillId="0" borderId="29" xfId="0" applyNumberFormat="1" applyFont="1" applyBorder="1"/>
    <xf numFmtId="168" fontId="1" fillId="0" borderId="35" xfId="0" applyNumberFormat="1" applyFont="1" applyBorder="1" applyAlignment="1">
      <alignment horizontal="center"/>
    </xf>
    <xf numFmtId="168" fontId="2" fillId="0" borderId="21" xfId="0" applyNumberFormat="1" applyFont="1" applyBorder="1"/>
    <xf numFmtId="168" fontId="2" fillId="0" borderId="23" xfId="0" applyNumberFormat="1" applyFont="1" applyBorder="1"/>
    <xf numFmtId="168" fontId="2" fillId="0" borderId="24" xfId="0" applyNumberFormat="1" applyFont="1" applyBorder="1"/>
    <xf numFmtId="169" fontId="26" fillId="0" borderId="18" xfId="0" applyNumberFormat="1" applyFont="1" applyBorder="1"/>
    <xf numFmtId="169" fontId="1" fillId="0" borderId="35" xfId="0" applyNumberFormat="1" applyFont="1" applyBorder="1"/>
    <xf numFmtId="169" fontId="1" fillId="0" borderId="36" xfId="0" applyNumberFormat="1" applyFont="1" applyBorder="1"/>
    <xf numFmtId="169" fontId="1" fillId="0" borderId="31" xfId="0" applyNumberFormat="1" applyFont="1" applyBorder="1"/>
    <xf numFmtId="169" fontId="2" fillId="0" borderId="40" xfId="0" applyNumberFormat="1" applyFont="1" applyBorder="1"/>
    <xf numFmtId="169" fontId="1" fillId="0" borderId="21" xfId="0" applyNumberFormat="1" applyFont="1" applyBorder="1"/>
    <xf numFmtId="169" fontId="1" fillId="0" borderId="24" xfId="0" applyNumberFormat="1" applyFont="1" applyBorder="1"/>
    <xf numFmtId="169" fontId="2" fillId="0" borderId="0" xfId="0" applyNumberFormat="1" applyFont="1" applyAlignment="1">
      <alignment horizontal="center" wrapText="1"/>
    </xf>
    <xf numFmtId="169" fontId="2" fillId="0" borderId="21" xfId="0" applyNumberFormat="1" applyFont="1" applyBorder="1"/>
    <xf numFmtId="169" fontId="2" fillId="0" borderId="23" xfId="0" applyNumberFormat="1" applyFont="1" applyBorder="1"/>
    <xf numFmtId="169" fontId="2" fillId="0" borderId="24" xfId="0" applyNumberFormat="1" applyFont="1" applyBorder="1"/>
    <xf numFmtId="169" fontId="2" fillId="0" borderId="41" xfId="0" applyNumberFormat="1" applyFont="1" applyBorder="1"/>
    <xf numFmtId="4" fontId="2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30" xfId="0" applyFont="1" applyBorder="1"/>
    <xf numFmtId="0" fontId="1" fillId="0" borderId="50" xfId="0" applyFont="1" applyBorder="1"/>
    <xf numFmtId="169" fontId="1" fillId="0" borderId="51" xfId="0" applyNumberFormat="1" applyFont="1" applyBorder="1"/>
    <xf numFmtId="0" fontId="1" fillId="37" borderId="50" xfId="0" applyFont="1" applyFill="1" applyBorder="1"/>
    <xf numFmtId="4" fontId="1" fillId="0" borderId="52" xfId="0" applyNumberFormat="1" applyFont="1" applyBorder="1"/>
    <xf numFmtId="169" fontId="1" fillId="0" borderId="53" xfId="0" applyNumberFormat="1" applyFont="1" applyBorder="1"/>
    <xf numFmtId="169" fontId="1" fillId="0" borderId="54" xfId="0" applyNumberFormat="1" applyFont="1" applyBorder="1"/>
    <xf numFmtId="169" fontId="1" fillId="0" borderId="55" xfId="0" applyNumberFormat="1" applyFont="1" applyBorder="1"/>
    <xf numFmtId="0" fontId="28" fillId="0" borderId="0" xfId="0" applyFont="1"/>
    <xf numFmtId="15" fontId="31" fillId="0" borderId="0" xfId="0" applyNumberFormat="1" applyFont="1"/>
    <xf numFmtId="0" fontId="32" fillId="0" borderId="0" xfId="0" applyFont="1"/>
    <xf numFmtId="15" fontId="30" fillId="0" borderId="0" xfId="0" applyNumberFormat="1" applyFont="1"/>
    <xf numFmtId="0" fontId="28" fillId="36" borderId="0" xfId="0" applyFont="1" applyFill="1" applyAlignment="1">
      <alignment horizontal="center"/>
    </xf>
    <xf numFmtId="0" fontId="28" fillId="36" borderId="0" xfId="0" applyFont="1" applyFill="1"/>
    <xf numFmtId="3" fontId="25" fillId="0" borderId="0" xfId="0" applyNumberFormat="1" applyFont="1"/>
    <xf numFmtId="3" fontId="28" fillId="0" borderId="0" xfId="0" applyNumberFormat="1" applyFont="1"/>
    <xf numFmtId="0" fontId="30" fillId="0" borderId="50" xfId="0" applyFont="1" applyBorder="1"/>
    <xf numFmtId="15" fontId="31" fillId="0" borderId="51" xfId="0" applyNumberFormat="1" applyFont="1" applyBorder="1"/>
    <xf numFmtId="0" fontId="28" fillId="0" borderId="51" xfId="0" applyFont="1" applyBorder="1"/>
    <xf numFmtId="0" fontId="28" fillId="0" borderId="50" xfId="0" applyFont="1" applyBorder="1"/>
    <xf numFmtId="3" fontId="28" fillId="36" borderId="51" xfId="0" applyNumberFormat="1" applyFont="1" applyFill="1" applyBorder="1" applyAlignment="1">
      <alignment horizontal="center"/>
    </xf>
    <xf numFmtId="0" fontId="25" fillId="0" borderId="50" xfId="0" applyFont="1" applyBorder="1"/>
    <xf numFmtId="3" fontId="28" fillId="0" borderId="51" xfId="0" applyNumberFormat="1" applyFont="1" applyBorder="1"/>
    <xf numFmtId="0" fontId="25" fillId="0" borderId="56" xfId="0" applyFont="1" applyBorder="1"/>
    <xf numFmtId="3" fontId="25" fillId="0" borderId="57" xfId="0" applyNumberFormat="1" applyFont="1" applyBorder="1"/>
    <xf numFmtId="0" fontId="28" fillId="0" borderId="58" xfId="0" applyFont="1" applyBorder="1"/>
    <xf numFmtId="3" fontId="28" fillId="38" borderId="59" xfId="0" applyNumberFormat="1" applyFont="1" applyFill="1" applyBorder="1"/>
    <xf numFmtId="0" fontId="28" fillId="0" borderId="56" xfId="0" applyFont="1" applyBorder="1"/>
    <xf numFmtId="3" fontId="28" fillId="0" borderId="57" xfId="0" applyNumberFormat="1" applyFont="1" applyBorder="1"/>
    <xf numFmtId="0" fontId="0" fillId="0" borderId="50" xfId="0" applyBorder="1"/>
    <xf numFmtId="0" fontId="0" fillId="0" borderId="51" xfId="0" applyBorder="1"/>
    <xf numFmtId="3" fontId="1" fillId="0" borderId="51" xfId="0" applyNumberFormat="1" applyFont="1" applyBorder="1"/>
    <xf numFmtId="4" fontId="1" fillId="0" borderId="51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3" fontId="1" fillId="38" borderId="59" xfId="0" applyNumberFormat="1" applyFont="1" applyFill="1" applyBorder="1"/>
    <xf numFmtId="0" fontId="4" fillId="0" borderId="50" xfId="0" applyFont="1" applyBorder="1" applyAlignment="1">
      <alignment horizontal="left" vertical="center"/>
    </xf>
    <xf numFmtId="0" fontId="27" fillId="0" borderId="50" xfId="0" applyFont="1" applyBorder="1"/>
    <xf numFmtId="4" fontId="27" fillId="0" borderId="51" xfId="0" applyNumberFormat="1" applyFont="1" applyBorder="1" applyAlignment="1">
      <alignment horizontal="right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1" xfId="0" applyFont="1" applyBorder="1" applyAlignment="1">
      <alignment horizontal="center"/>
    </xf>
    <xf numFmtId="168" fontId="1" fillId="0" borderId="20" xfId="0" applyNumberFormat="1" applyFont="1" applyBorder="1"/>
    <xf numFmtId="168" fontId="2" fillId="0" borderId="20" xfId="0" applyNumberFormat="1" applyFont="1" applyBorder="1"/>
    <xf numFmtId="168" fontId="2" fillId="0" borderId="0" xfId="0" applyNumberFormat="1" applyFont="1" applyAlignment="1">
      <alignment horizontal="center" wrapText="1"/>
    </xf>
    <xf numFmtId="168" fontId="1" fillId="39" borderId="30" xfId="0" applyNumberFormat="1" applyFont="1" applyFill="1" applyBorder="1" applyAlignment="1">
      <alignment horizontal="center" vertical="center"/>
    </xf>
    <xf numFmtId="168" fontId="1" fillId="39" borderId="0" xfId="0" applyNumberFormat="1" applyFont="1" applyFill="1" applyAlignment="1">
      <alignment horizontal="center" vertical="center"/>
    </xf>
    <xf numFmtId="168" fontId="1" fillId="0" borderId="45" xfId="0" applyNumberFormat="1" applyFont="1" applyBorder="1"/>
    <xf numFmtId="168" fontId="2" fillId="0" borderId="62" xfId="0" applyNumberFormat="1" applyFont="1" applyBorder="1" applyAlignment="1">
      <alignment horizontal="center" vertical="center" wrapText="1"/>
    </xf>
    <xf numFmtId="168" fontId="1" fillId="0" borderId="46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vertical="center"/>
    </xf>
    <xf numFmtId="168" fontId="2" fillId="0" borderId="63" xfId="0" applyNumberFormat="1" applyFont="1" applyBorder="1" applyAlignment="1">
      <alignment horizontal="center" vertical="center" wrapText="1"/>
    </xf>
    <xf numFmtId="168" fontId="2" fillId="0" borderId="64" xfId="0" applyNumberFormat="1" applyFont="1" applyBorder="1" applyAlignment="1">
      <alignment horizontal="center" vertical="center" wrapText="1"/>
    </xf>
    <xf numFmtId="168" fontId="26" fillId="0" borderId="65" xfId="0" applyNumberFormat="1" applyFont="1" applyBorder="1"/>
    <xf numFmtId="168" fontId="1" fillId="0" borderId="66" xfId="0" applyNumberFormat="1" applyFont="1" applyBorder="1"/>
    <xf numFmtId="168" fontId="1" fillId="0" borderId="67" xfId="0" applyNumberFormat="1" applyFont="1" applyBorder="1"/>
    <xf numFmtId="168" fontId="1" fillId="0" borderId="68" xfId="0" applyNumberFormat="1" applyFont="1" applyBorder="1"/>
    <xf numFmtId="168" fontId="1" fillId="0" borderId="69" xfId="0" applyNumberFormat="1" applyFont="1" applyBorder="1"/>
    <xf numFmtId="168" fontId="1" fillId="0" borderId="70" xfId="0" applyNumberFormat="1" applyFont="1" applyBorder="1"/>
    <xf numFmtId="168" fontId="1" fillId="0" borderId="67" xfId="0" quotePrefix="1" applyNumberFormat="1" applyFont="1" applyBorder="1"/>
    <xf numFmtId="168" fontId="26" fillId="0" borderId="67" xfId="0" applyNumberFormat="1" applyFont="1" applyBorder="1"/>
    <xf numFmtId="168" fontId="1" fillId="0" borderId="71" xfId="0" applyNumberFormat="1" applyFont="1" applyBorder="1"/>
    <xf numFmtId="168" fontId="1" fillId="0" borderId="72" xfId="0" applyNumberFormat="1" applyFont="1" applyBorder="1"/>
    <xf numFmtId="168" fontId="1" fillId="0" borderId="73" xfId="0" applyNumberFormat="1" applyFont="1" applyBorder="1"/>
    <xf numFmtId="168" fontId="1" fillId="0" borderId="74" xfId="0" applyNumberFormat="1" applyFont="1" applyBorder="1"/>
    <xf numFmtId="168" fontId="1" fillId="0" borderId="75" xfId="0" applyNumberFormat="1" applyFont="1" applyBorder="1"/>
    <xf numFmtId="168" fontId="1" fillId="0" borderId="76" xfId="0" applyNumberFormat="1" applyFont="1" applyBorder="1"/>
    <xf numFmtId="168" fontId="2" fillId="0" borderId="77" xfId="0" applyNumberFormat="1" applyFont="1" applyBorder="1"/>
    <xf numFmtId="168" fontId="1" fillId="0" borderId="78" xfId="0" applyNumberFormat="1" applyFont="1" applyBorder="1"/>
    <xf numFmtId="168" fontId="1" fillId="0" borderId="79" xfId="0" applyNumberFormat="1" applyFont="1" applyBorder="1"/>
    <xf numFmtId="168" fontId="1" fillId="0" borderId="80" xfId="0" applyNumberFormat="1" applyFont="1" applyBorder="1"/>
    <xf numFmtId="168" fontId="1" fillId="0" borderId="81" xfId="0" applyNumberFormat="1" applyFont="1" applyBorder="1"/>
    <xf numFmtId="168" fontId="1" fillId="0" borderId="82" xfId="0" applyNumberFormat="1" applyFont="1" applyBorder="1"/>
    <xf numFmtId="168" fontId="1" fillId="0" borderId="83" xfId="0" applyNumberFormat="1" applyFont="1" applyBorder="1"/>
    <xf numFmtId="168" fontId="1" fillId="0" borderId="84" xfId="0" applyNumberFormat="1" applyFont="1" applyBorder="1"/>
    <xf numFmtId="0" fontId="2" fillId="0" borderId="0" xfId="0" applyFont="1"/>
    <xf numFmtId="0" fontId="1" fillId="40" borderId="30" xfId="0" applyFont="1" applyFill="1" applyBorder="1"/>
    <xf numFmtId="0" fontId="1" fillId="40" borderId="0" xfId="0" applyFont="1" applyFill="1"/>
    <xf numFmtId="0" fontId="1" fillId="40" borderId="31" xfId="0" applyFont="1" applyFill="1" applyBorder="1"/>
    <xf numFmtId="0" fontId="1" fillId="40" borderId="21" xfId="0" applyFont="1" applyFill="1" applyBorder="1"/>
    <xf numFmtId="0" fontId="1" fillId="40" borderId="23" xfId="0" applyFont="1" applyFill="1" applyBorder="1"/>
    <xf numFmtId="0" fontId="1" fillId="40" borderId="24" xfId="0" applyFont="1" applyFill="1" applyBorder="1"/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/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/>
    <xf numFmtId="3" fontId="1" fillId="0" borderId="0" xfId="0" applyNumberFormat="1" applyFont="1"/>
    <xf numFmtId="0" fontId="33" fillId="0" borderId="30" xfId="0" applyFont="1" applyBorder="1" applyAlignment="1">
      <alignment horizontal="right"/>
    </xf>
    <xf numFmtId="3" fontId="1" fillId="0" borderId="10" xfId="0" applyNumberFormat="1" applyFont="1" applyBorder="1"/>
    <xf numFmtId="0" fontId="1" fillId="0" borderId="30" xfId="0" quotePrefix="1" applyFont="1" applyBorder="1"/>
    <xf numFmtId="3" fontId="1" fillId="0" borderId="20" xfId="0" applyNumberFormat="1" applyFont="1" applyBorder="1"/>
    <xf numFmtId="3" fontId="2" fillId="0" borderId="13" xfId="0" applyNumberFormat="1" applyFont="1" applyBorder="1"/>
    <xf numFmtId="3" fontId="2" fillId="0" borderId="85" xfId="0" applyNumberFormat="1" applyFont="1" applyBorder="1"/>
    <xf numFmtId="3" fontId="2" fillId="0" borderId="0" xfId="0" applyNumberFormat="1" applyFont="1"/>
    <xf numFmtId="3" fontId="2" fillId="0" borderId="40" xfId="0" applyNumberFormat="1" applyFont="1" applyBorder="1"/>
    <xf numFmtId="3" fontId="1" fillId="0" borderId="3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40" xfId="0" applyNumberFormat="1" applyFont="1" applyBorder="1"/>
    <xf numFmtId="0" fontId="1" fillId="0" borderId="21" xfId="0" applyFont="1" applyBorder="1"/>
    <xf numFmtId="170" fontId="1" fillId="0" borderId="23" xfId="0" applyNumberFormat="1" applyFont="1" applyBorder="1"/>
    <xf numFmtId="0" fontId="1" fillId="0" borderId="23" xfId="0" applyFont="1" applyBorder="1"/>
    <xf numFmtId="8" fontId="1" fillId="0" borderId="23" xfId="0" applyNumberFormat="1" applyFont="1" applyBorder="1"/>
    <xf numFmtId="8" fontId="1" fillId="0" borderId="24" xfId="0" applyNumberFormat="1" applyFont="1" applyBorder="1"/>
    <xf numFmtId="0" fontId="1" fillId="35" borderId="0" xfId="0" applyFont="1" applyFill="1"/>
    <xf numFmtId="167" fontId="4" fillId="0" borderId="0" xfId="0" applyNumberFormat="1" applyFont="1"/>
    <xf numFmtId="167" fontId="28" fillId="0" borderId="0" xfId="0" applyNumberFormat="1" applyFont="1"/>
    <xf numFmtId="16" fontId="28" fillId="0" borderId="0" xfId="0" applyNumberFormat="1" applyFont="1"/>
    <xf numFmtId="167" fontId="28" fillId="0" borderId="32" xfId="0" applyNumberFormat="1" applyFont="1" applyBorder="1"/>
    <xf numFmtId="167" fontId="34" fillId="0" borderId="0" xfId="0" applyNumberFormat="1" applyFont="1"/>
    <xf numFmtId="167" fontId="35" fillId="0" borderId="0" xfId="0" applyNumberFormat="1" applyFont="1"/>
    <xf numFmtId="164" fontId="28" fillId="0" borderId="0" xfId="0" applyNumberFormat="1" applyFont="1"/>
    <xf numFmtId="168" fontId="1" fillId="0" borderId="77" xfId="0" applyNumberFormat="1" applyFont="1" applyBorder="1"/>
    <xf numFmtId="168" fontId="1" fillId="0" borderId="86" xfId="0" applyNumberFormat="1" applyFont="1" applyBorder="1"/>
    <xf numFmtId="168" fontId="1" fillId="0" borderId="87" xfId="0" applyNumberFormat="1" applyFont="1" applyBorder="1"/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88" xfId="0" applyBorder="1"/>
    <xf numFmtId="0" fontId="0" fillId="0" borderId="89" xfId="0" applyBorder="1"/>
    <xf numFmtId="0" fontId="24" fillId="0" borderId="0" xfId="0" applyFont="1"/>
    <xf numFmtId="0" fontId="24" fillId="35" borderId="0" xfId="0" applyFont="1" applyFill="1"/>
    <xf numFmtId="166" fontId="1" fillId="35" borderId="0" xfId="42" applyNumberFormat="1" applyFont="1" applyFill="1" applyAlignment="1">
      <alignment horizontal="center"/>
    </xf>
    <xf numFmtId="14" fontId="24" fillId="0" borderId="0" xfId="0" applyNumberFormat="1" applyFont="1"/>
    <xf numFmtId="14" fontId="0" fillId="0" borderId="0" xfId="0" applyNumberFormat="1"/>
    <xf numFmtId="0" fontId="24" fillId="35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/>
    <xf numFmtId="0" fontId="0" fillId="0" borderId="92" xfId="0" applyBorder="1"/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31" xfId="0" applyFont="1" applyBorder="1"/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37" fillId="0" borderId="0" xfId="0" applyFont="1"/>
    <xf numFmtId="0" fontId="39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94" xfId="0" applyFont="1" applyBorder="1"/>
    <xf numFmtId="0" fontId="40" fillId="0" borderId="32" xfId="0" applyFont="1" applyBorder="1"/>
    <xf numFmtId="0" fontId="40" fillId="0" borderId="41" xfId="0" applyFont="1" applyBorder="1"/>
    <xf numFmtId="16" fontId="41" fillId="0" borderId="0" xfId="0" applyNumberFormat="1" applyFont="1" applyAlignment="1">
      <alignment horizontal="center"/>
    </xf>
    <xf numFmtId="167" fontId="42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67" fontId="24" fillId="0" borderId="0" xfId="0" applyNumberFormat="1" applyFont="1"/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2" fontId="2" fillId="18" borderId="11" xfId="0" applyNumberFormat="1" applyFont="1" applyFill="1" applyBorder="1" applyAlignment="1">
      <alignment horizontal="center"/>
    </xf>
    <xf numFmtId="2" fontId="2" fillId="18" borderId="3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8" fontId="2" fillId="39" borderId="43" xfId="0" applyNumberFormat="1" applyFont="1" applyFill="1" applyBorder="1" applyAlignment="1">
      <alignment horizontal="center" vertical="center"/>
    </xf>
    <xf numFmtId="168" fontId="2" fillId="39" borderId="42" xfId="0" applyNumberFormat="1" applyFont="1" applyFill="1" applyBorder="1" applyAlignment="1">
      <alignment horizontal="center" vertical="center"/>
    </xf>
    <xf numFmtId="168" fontId="2" fillId="39" borderId="44" xfId="0" applyNumberFormat="1" applyFont="1" applyFill="1" applyBorder="1" applyAlignment="1">
      <alignment horizontal="center" vertical="center"/>
    </xf>
    <xf numFmtId="168" fontId="27" fillId="0" borderId="76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77" xfId="0" applyNumberFormat="1" applyFont="1" applyBorder="1" applyAlignment="1">
      <alignment horizontal="center"/>
    </xf>
    <xf numFmtId="169" fontId="2" fillId="34" borderId="30" xfId="0" applyNumberFormat="1" applyFont="1" applyFill="1" applyBorder="1" applyAlignment="1">
      <alignment horizontal="center"/>
    </xf>
    <xf numFmtId="169" fontId="2" fillId="34" borderId="0" xfId="0" applyNumberFormat="1" applyFont="1" applyFill="1" applyAlignment="1">
      <alignment horizontal="center"/>
    </xf>
    <xf numFmtId="169" fontId="1" fillId="34" borderId="30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31" xfId="0" applyFont="1" applyFill="1" applyBorder="1" applyAlignment="1">
      <alignment horizontal="center"/>
    </xf>
  </cellXfs>
  <cellStyles count="43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42" builtinId="3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tabColor rgb="FF7030A0"/>
    <pageSetUpPr fitToPage="1"/>
  </sheetPr>
  <dimension ref="A1:AE127"/>
  <sheetViews>
    <sheetView topLeftCell="A35" workbookViewId="0">
      <selection activeCell="Q48" sqref="Q48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4" max="14" width="10.140625" customWidth="1"/>
    <col min="15" max="15" width="2.7109375" customWidth="1"/>
    <col min="16" max="16" width="11.28515625" style="66" bestFit="1" customWidth="1"/>
    <col min="17" max="17" width="8.7109375" style="297" customWidth="1"/>
  </cols>
  <sheetData>
    <row r="1" spans="1:31" x14ac:dyDescent="0.2">
      <c r="A1" s="302" t="s">
        <v>54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4"/>
    </row>
    <row r="2" spans="1:31" ht="13.9" customHeight="1" thickBot="1" x14ac:dyDescent="0.25">
      <c r="A2" s="305" t="s">
        <v>157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7"/>
      <c r="O2" s="6"/>
      <c r="R2" s="308" t="s">
        <v>277</v>
      </c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10"/>
    </row>
    <row r="3" spans="1:31" ht="22.5" x14ac:dyDescent="0.2">
      <c r="A3" s="2" t="s">
        <v>1</v>
      </c>
      <c r="B3" s="3" t="s">
        <v>13</v>
      </c>
      <c r="C3" s="3" t="s">
        <v>3</v>
      </c>
      <c r="D3" s="4" t="s">
        <v>14</v>
      </c>
      <c r="E3" s="4" t="s">
        <v>58</v>
      </c>
      <c r="F3" s="4" t="s">
        <v>19</v>
      </c>
      <c r="G3" s="4" t="s">
        <v>15</v>
      </c>
      <c r="H3" s="24" t="s">
        <v>254</v>
      </c>
      <c r="I3" s="4" t="s">
        <v>16</v>
      </c>
      <c r="J3" s="4" t="s">
        <v>9</v>
      </c>
      <c r="K3" s="24" t="s">
        <v>71</v>
      </c>
      <c r="L3" s="24" t="s">
        <v>17</v>
      </c>
      <c r="M3" s="18" t="s">
        <v>11</v>
      </c>
      <c r="N3" s="25" t="s">
        <v>12</v>
      </c>
      <c r="O3" s="6"/>
      <c r="P3" s="262" t="s">
        <v>247</v>
      </c>
      <c r="R3" s="282" t="s">
        <v>265</v>
      </c>
      <c r="S3" s="283" t="s">
        <v>266</v>
      </c>
      <c r="T3" s="283" t="s">
        <v>267</v>
      </c>
      <c r="U3" s="283" t="s">
        <v>268</v>
      </c>
      <c r="V3" s="283" t="s">
        <v>269</v>
      </c>
      <c r="W3" s="283" t="s">
        <v>270</v>
      </c>
      <c r="X3" s="283" t="s">
        <v>271</v>
      </c>
      <c r="Y3" s="283" t="s">
        <v>272</v>
      </c>
      <c r="Z3" s="283" t="s">
        <v>273</v>
      </c>
      <c r="AA3" s="283" t="s">
        <v>274</v>
      </c>
      <c r="AB3" s="283" t="s">
        <v>275</v>
      </c>
      <c r="AC3" s="283" t="s">
        <v>276</v>
      </c>
      <c r="AD3" s="283" t="s">
        <v>265</v>
      </c>
      <c r="AE3" s="284" t="s">
        <v>266</v>
      </c>
    </row>
    <row r="4" spans="1:31" ht="25.5" x14ac:dyDescent="0.2">
      <c r="A4" s="13" t="s">
        <v>59</v>
      </c>
      <c r="B4" s="13"/>
      <c r="C4" s="13"/>
      <c r="D4" s="9">
        <v>21926.44</v>
      </c>
      <c r="E4" s="9"/>
      <c r="F4" s="9"/>
      <c r="G4" s="9"/>
      <c r="H4" s="9"/>
      <c r="I4" s="9"/>
      <c r="J4" s="9"/>
      <c r="K4" s="9"/>
      <c r="L4" s="9"/>
      <c r="M4" s="9"/>
      <c r="N4" s="14">
        <f t="shared" ref="N4:N34" si="0">SUM(D4:M4)</f>
        <v>21926.44</v>
      </c>
      <c r="O4" s="6"/>
      <c r="P4" s="66">
        <f>+N4</f>
        <v>21926.44</v>
      </c>
      <c r="Q4" s="298" t="s">
        <v>280</v>
      </c>
      <c r="R4" s="285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7"/>
    </row>
    <row r="5" spans="1:31" x14ac:dyDescent="0.2">
      <c r="A5" s="13"/>
      <c r="B5" s="13"/>
      <c r="C5" s="13"/>
      <c r="D5" s="9"/>
      <c r="E5" s="9"/>
      <c r="F5" s="9"/>
      <c r="G5" s="23"/>
      <c r="H5" s="23"/>
      <c r="I5" s="9"/>
      <c r="J5" s="9"/>
      <c r="K5" s="9"/>
      <c r="L5" s="9"/>
      <c r="M5" s="9"/>
      <c r="N5" s="14">
        <f t="shared" si="0"/>
        <v>0</v>
      </c>
      <c r="O5" s="6"/>
      <c r="P5" s="66">
        <f>+P4+N5</f>
        <v>21926.44</v>
      </c>
      <c r="R5" s="285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7"/>
    </row>
    <row r="6" spans="1:31" x14ac:dyDescent="0.2">
      <c r="A6" s="22">
        <v>44657</v>
      </c>
      <c r="B6" s="13" t="s">
        <v>217</v>
      </c>
      <c r="C6" s="13" t="s">
        <v>68</v>
      </c>
      <c r="D6" s="9"/>
      <c r="E6" s="9"/>
      <c r="F6" s="9"/>
      <c r="G6" s="9">
        <v>150</v>
      </c>
      <c r="H6" s="9"/>
      <c r="I6" s="9"/>
      <c r="J6" s="9"/>
      <c r="K6" s="9"/>
      <c r="L6" s="9"/>
      <c r="M6" s="9"/>
      <c r="N6" s="14">
        <f t="shared" si="0"/>
        <v>150</v>
      </c>
      <c r="O6" s="6"/>
      <c r="P6" s="66">
        <f>+P5+N6</f>
        <v>22076.44</v>
      </c>
      <c r="R6" s="285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7"/>
    </row>
    <row r="7" spans="1:31" x14ac:dyDescent="0.2">
      <c r="A7" s="22">
        <v>44664</v>
      </c>
      <c r="B7" s="13" t="s">
        <v>218</v>
      </c>
      <c r="C7" s="13" t="s">
        <v>219</v>
      </c>
      <c r="D7" s="9"/>
      <c r="E7" s="9"/>
      <c r="F7" s="9"/>
      <c r="G7" s="9">
        <v>350</v>
      </c>
      <c r="H7" s="9"/>
      <c r="I7" s="9"/>
      <c r="J7" s="9"/>
      <c r="K7" s="9"/>
      <c r="L7" s="9"/>
      <c r="M7" s="9"/>
      <c r="N7" s="14">
        <f t="shared" si="0"/>
        <v>350</v>
      </c>
      <c r="O7" s="6"/>
      <c r="P7" s="66">
        <f t="shared" ref="P7:P70" si="1">+P6+N7</f>
        <v>22426.44</v>
      </c>
      <c r="R7" s="285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7"/>
    </row>
    <row r="8" spans="1:31" x14ac:dyDescent="0.2">
      <c r="A8" s="22">
        <v>44676</v>
      </c>
      <c r="B8" s="13" t="s">
        <v>220</v>
      </c>
      <c r="C8" s="13" t="s">
        <v>221</v>
      </c>
      <c r="D8" s="9"/>
      <c r="E8" s="9"/>
      <c r="F8" s="9"/>
      <c r="G8" s="9">
        <v>285</v>
      </c>
      <c r="H8" s="9"/>
      <c r="I8" s="9"/>
      <c r="J8" s="9"/>
      <c r="K8" s="9"/>
      <c r="L8" s="9"/>
      <c r="M8" s="9"/>
      <c r="N8" s="14">
        <f t="shared" si="0"/>
        <v>285</v>
      </c>
      <c r="O8" s="6"/>
      <c r="P8" s="66">
        <f t="shared" si="1"/>
        <v>22711.439999999999</v>
      </c>
      <c r="R8" s="288">
        <f>+N8</f>
        <v>285</v>
      </c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7"/>
    </row>
    <row r="9" spans="1:31" x14ac:dyDescent="0.2">
      <c r="A9" s="22">
        <v>44676</v>
      </c>
      <c r="B9" s="13" t="s">
        <v>222</v>
      </c>
      <c r="C9" s="13" t="s">
        <v>20</v>
      </c>
      <c r="D9" s="9"/>
      <c r="E9" s="9"/>
      <c r="F9" s="9"/>
      <c r="G9" s="9">
        <v>80</v>
      </c>
      <c r="H9" s="9"/>
      <c r="I9" s="9"/>
      <c r="J9" s="9"/>
      <c r="K9" s="9"/>
      <c r="L9" s="9"/>
      <c r="M9" s="9"/>
      <c r="N9" s="14">
        <f t="shared" si="0"/>
        <v>80</v>
      </c>
      <c r="O9" s="6"/>
      <c r="P9" s="66">
        <f t="shared" si="1"/>
        <v>22791.439999999999</v>
      </c>
      <c r="R9" s="288">
        <f>+N9</f>
        <v>80</v>
      </c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7"/>
    </row>
    <row r="10" spans="1:31" x14ac:dyDescent="0.2">
      <c r="A10" s="22">
        <v>44677</v>
      </c>
      <c r="B10" s="13" t="s">
        <v>223</v>
      </c>
      <c r="C10" s="13" t="s">
        <v>224</v>
      </c>
      <c r="D10" s="9"/>
      <c r="E10" s="9"/>
      <c r="F10" s="9"/>
      <c r="G10" s="9">
        <v>430</v>
      </c>
      <c r="H10" s="9"/>
      <c r="I10" s="9"/>
      <c r="J10" s="9"/>
      <c r="K10" s="9"/>
      <c r="L10" s="9"/>
      <c r="M10" s="9"/>
      <c r="N10" s="14">
        <f t="shared" si="0"/>
        <v>430</v>
      </c>
      <c r="O10" s="6"/>
      <c r="P10" s="66">
        <f t="shared" si="1"/>
        <v>23221.439999999999</v>
      </c>
      <c r="Q10" s="297" t="s">
        <v>279</v>
      </c>
      <c r="R10" s="285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7"/>
    </row>
    <row r="11" spans="1:31" x14ac:dyDescent="0.2">
      <c r="A11" s="22">
        <v>44684</v>
      </c>
      <c r="B11" s="13" t="s">
        <v>225</v>
      </c>
      <c r="C11" s="13" t="s">
        <v>94</v>
      </c>
      <c r="D11" s="9"/>
      <c r="E11" s="9"/>
      <c r="F11" s="9"/>
      <c r="G11" s="9">
        <v>250</v>
      </c>
      <c r="H11" s="9"/>
      <c r="I11" s="9"/>
      <c r="J11" s="9"/>
      <c r="K11" s="9"/>
      <c r="L11" s="9"/>
      <c r="M11" s="9"/>
      <c r="N11" s="14">
        <f t="shared" si="0"/>
        <v>250</v>
      </c>
      <c r="O11" s="6"/>
      <c r="P11" s="66">
        <f t="shared" si="1"/>
        <v>23471.439999999999</v>
      </c>
      <c r="R11" s="285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7"/>
    </row>
    <row r="12" spans="1:31" x14ac:dyDescent="0.2">
      <c r="A12" s="22">
        <v>44684</v>
      </c>
      <c r="B12" s="13" t="s">
        <v>226</v>
      </c>
      <c r="C12" s="13" t="s">
        <v>94</v>
      </c>
      <c r="D12" s="9"/>
      <c r="E12" s="9"/>
      <c r="F12" s="9"/>
      <c r="G12" s="9">
        <v>250</v>
      </c>
      <c r="H12" s="9"/>
      <c r="I12" s="9"/>
      <c r="J12" s="9"/>
      <c r="K12" s="9"/>
      <c r="L12" s="9"/>
      <c r="M12" s="9"/>
      <c r="N12" s="14">
        <f t="shared" si="0"/>
        <v>250</v>
      </c>
      <c r="O12" s="6"/>
      <c r="P12" s="66">
        <f t="shared" si="1"/>
        <v>23721.439999999999</v>
      </c>
      <c r="R12" s="285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7"/>
    </row>
    <row r="13" spans="1:31" x14ac:dyDescent="0.2">
      <c r="A13" s="22">
        <v>44685</v>
      </c>
      <c r="B13" s="13" t="s">
        <v>227</v>
      </c>
      <c r="C13" s="13" t="s">
        <v>228</v>
      </c>
      <c r="D13" s="9"/>
      <c r="E13" s="9"/>
      <c r="F13" s="9"/>
      <c r="G13" s="9">
        <v>600</v>
      </c>
      <c r="H13" s="9"/>
      <c r="I13" s="9"/>
      <c r="J13" s="9"/>
      <c r="K13" s="9"/>
      <c r="L13" s="9"/>
      <c r="M13" s="9"/>
      <c r="N13" s="14">
        <f t="shared" si="0"/>
        <v>600</v>
      </c>
      <c r="O13" s="6"/>
      <c r="P13" s="66">
        <f t="shared" si="1"/>
        <v>24321.439999999999</v>
      </c>
      <c r="R13" s="285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7"/>
    </row>
    <row r="14" spans="1:31" x14ac:dyDescent="0.2">
      <c r="A14" s="22">
        <v>44687</v>
      </c>
      <c r="B14" s="13" t="s">
        <v>74</v>
      </c>
      <c r="C14" s="13" t="s">
        <v>58</v>
      </c>
      <c r="D14" s="9"/>
      <c r="E14" s="9">
        <v>17820.14</v>
      </c>
      <c r="F14" s="9"/>
      <c r="G14" s="9"/>
      <c r="H14" s="9"/>
      <c r="I14" s="9"/>
      <c r="J14" s="9"/>
      <c r="K14" s="9"/>
      <c r="L14" s="9"/>
      <c r="M14" s="9"/>
      <c r="N14" s="14">
        <f t="shared" si="0"/>
        <v>17820.14</v>
      </c>
      <c r="O14" s="6"/>
      <c r="P14" s="66">
        <f t="shared" si="1"/>
        <v>42141.58</v>
      </c>
      <c r="R14" s="285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7"/>
    </row>
    <row r="15" spans="1:31" x14ac:dyDescent="0.2">
      <c r="A15" s="22">
        <v>44705</v>
      </c>
      <c r="B15" s="13" t="s">
        <v>229</v>
      </c>
      <c r="C15" s="13" t="s">
        <v>76</v>
      </c>
      <c r="D15" s="9"/>
      <c r="E15" s="9"/>
      <c r="F15" s="9"/>
      <c r="G15" s="9">
        <v>65</v>
      </c>
      <c r="H15" s="9"/>
      <c r="I15" s="9"/>
      <c r="J15" s="9"/>
      <c r="K15" s="9"/>
      <c r="L15" s="9"/>
      <c r="M15" s="9"/>
      <c r="N15" s="14">
        <f t="shared" si="0"/>
        <v>65</v>
      </c>
      <c r="O15" s="6"/>
      <c r="P15" s="66">
        <f t="shared" si="1"/>
        <v>42206.58</v>
      </c>
      <c r="R15" s="285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7"/>
    </row>
    <row r="16" spans="1:31" x14ac:dyDescent="0.2">
      <c r="A16" s="22">
        <v>44705</v>
      </c>
      <c r="B16" s="13" t="s">
        <v>87</v>
      </c>
      <c r="C16" s="13" t="s">
        <v>230</v>
      </c>
      <c r="D16" s="9"/>
      <c r="E16" s="9"/>
      <c r="F16" s="9"/>
      <c r="G16" s="9">
        <v>1000</v>
      </c>
      <c r="H16" s="9"/>
      <c r="I16" s="9"/>
      <c r="J16" s="9"/>
      <c r="K16" s="9"/>
      <c r="L16" s="9"/>
      <c r="M16" s="9"/>
      <c r="N16" s="14">
        <f t="shared" si="0"/>
        <v>1000</v>
      </c>
      <c r="O16" s="6"/>
      <c r="P16" s="66">
        <f t="shared" si="1"/>
        <v>43206.58</v>
      </c>
      <c r="R16" s="285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7"/>
    </row>
    <row r="17" spans="1:31" x14ac:dyDescent="0.2">
      <c r="A17" s="22">
        <v>44708</v>
      </c>
      <c r="B17" s="13" t="s">
        <v>231</v>
      </c>
      <c r="C17" s="13" t="s">
        <v>232</v>
      </c>
      <c r="D17" s="9"/>
      <c r="E17" s="9"/>
      <c r="F17" s="9">
        <v>25000</v>
      </c>
      <c r="G17" s="9"/>
      <c r="H17" s="9"/>
      <c r="I17" s="9"/>
      <c r="J17" s="9"/>
      <c r="K17" s="9"/>
      <c r="L17" s="9"/>
      <c r="M17" s="9"/>
      <c r="N17" s="14">
        <f t="shared" si="0"/>
        <v>25000</v>
      </c>
      <c r="O17" s="6"/>
      <c r="P17" s="66">
        <f t="shared" si="1"/>
        <v>68206.58</v>
      </c>
      <c r="R17" s="285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7"/>
    </row>
    <row r="18" spans="1:31" x14ac:dyDescent="0.2">
      <c r="A18" s="22">
        <v>44711</v>
      </c>
      <c r="B18" s="13" t="s">
        <v>225</v>
      </c>
      <c r="C18" s="13" t="s">
        <v>20</v>
      </c>
      <c r="D18" s="9"/>
      <c r="E18" s="9"/>
      <c r="F18" s="9"/>
      <c r="G18" s="9">
        <v>80</v>
      </c>
      <c r="H18" s="9"/>
      <c r="I18" s="9"/>
      <c r="J18" s="9"/>
      <c r="K18" s="9"/>
      <c r="L18" s="9"/>
      <c r="M18" s="9"/>
      <c r="N18" s="14">
        <f t="shared" si="0"/>
        <v>80</v>
      </c>
      <c r="O18" s="6"/>
      <c r="P18" s="66">
        <f t="shared" si="1"/>
        <v>68286.58</v>
      </c>
      <c r="Q18" s="297" t="s">
        <v>279</v>
      </c>
      <c r="R18" s="285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7"/>
    </row>
    <row r="19" spans="1:31" x14ac:dyDescent="0.2">
      <c r="A19" s="22">
        <v>44720</v>
      </c>
      <c r="B19" s="13" t="s">
        <v>67</v>
      </c>
      <c r="C19" s="13" t="s">
        <v>233</v>
      </c>
      <c r="D19" s="9"/>
      <c r="E19" s="9"/>
      <c r="F19" s="9"/>
      <c r="G19" s="9"/>
      <c r="H19" s="9"/>
      <c r="I19" s="9"/>
      <c r="J19" s="9"/>
      <c r="K19" s="9"/>
      <c r="L19" s="9"/>
      <c r="M19" s="9">
        <v>11281.89</v>
      </c>
      <c r="N19" s="14">
        <f t="shared" si="0"/>
        <v>11281.89</v>
      </c>
      <c r="O19" s="6"/>
      <c r="P19" s="66">
        <f t="shared" si="1"/>
        <v>79568.47</v>
      </c>
      <c r="R19" s="285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7"/>
    </row>
    <row r="20" spans="1:31" x14ac:dyDescent="0.2">
      <c r="A20" s="22">
        <v>44728</v>
      </c>
      <c r="B20" s="13" t="s">
        <v>223</v>
      </c>
      <c r="C20" s="13" t="s">
        <v>88</v>
      </c>
      <c r="D20" s="9"/>
      <c r="E20" s="9"/>
      <c r="F20" s="9"/>
      <c r="G20" s="9">
        <v>65</v>
      </c>
      <c r="H20" s="9"/>
      <c r="I20" s="9"/>
      <c r="J20" s="9"/>
      <c r="K20" s="9"/>
      <c r="L20" s="9"/>
      <c r="M20" s="9"/>
      <c r="N20" s="14">
        <f t="shared" si="0"/>
        <v>65</v>
      </c>
      <c r="O20" s="6"/>
      <c r="P20" s="66">
        <f t="shared" si="1"/>
        <v>79633.47</v>
      </c>
      <c r="R20" s="285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7"/>
    </row>
    <row r="21" spans="1:31" x14ac:dyDescent="0.2">
      <c r="A21" s="22">
        <v>44728</v>
      </c>
      <c r="B21" s="13" t="s">
        <v>234</v>
      </c>
      <c r="C21" s="13" t="s">
        <v>235</v>
      </c>
      <c r="D21" s="9"/>
      <c r="E21" s="9"/>
      <c r="F21" s="9"/>
      <c r="G21" s="9"/>
      <c r="H21" s="9">
        <v>20</v>
      </c>
      <c r="I21" s="9"/>
      <c r="J21" s="9"/>
      <c r="K21" s="9"/>
      <c r="L21" s="9"/>
      <c r="M21" s="9"/>
      <c r="N21" s="14">
        <f t="shared" si="0"/>
        <v>20</v>
      </c>
      <c r="O21" s="6"/>
      <c r="P21" s="66">
        <f t="shared" si="1"/>
        <v>79653.47</v>
      </c>
      <c r="R21" s="285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7"/>
    </row>
    <row r="22" spans="1:31" x14ac:dyDescent="0.2">
      <c r="A22" s="22">
        <v>44739</v>
      </c>
      <c r="B22" s="13" t="s">
        <v>236</v>
      </c>
      <c r="C22" s="13" t="s">
        <v>20</v>
      </c>
      <c r="D22" s="9"/>
      <c r="E22" s="9"/>
      <c r="F22" s="9"/>
      <c r="G22" s="9">
        <v>80</v>
      </c>
      <c r="H22" s="9"/>
      <c r="I22" s="9"/>
      <c r="J22" s="9"/>
      <c r="K22" s="9"/>
      <c r="L22" s="9"/>
      <c r="M22" s="9"/>
      <c r="N22" s="14">
        <f t="shared" si="0"/>
        <v>80</v>
      </c>
      <c r="O22" s="6"/>
      <c r="P22" s="66">
        <f t="shared" si="1"/>
        <v>79733.47</v>
      </c>
      <c r="R22" s="285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7"/>
    </row>
    <row r="23" spans="1:31" x14ac:dyDescent="0.2">
      <c r="A23" s="22">
        <v>44739</v>
      </c>
      <c r="B23" s="13" t="s">
        <v>237</v>
      </c>
      <c r="C23" s="13" t="s">
        <v>88</v>
      </c>
      <c r="D23" s="9"/>
      <c r="E23" s="9"/>
      <c r="F23" s="9"/>
      <c r="G23" s="9">
        <v>65</v>
      </c>
      <c r="H23" s="9"/>
      <c r="I23" s="9"/>
      <c r="J23" s="9"/>
      <c r="K23" s="9"/>
      <c r="L23" s="9"/>
      <c r="M23" s="9"/>
      <c r="N23" s="14">
        <f t="shared" si="0"/>
        <v>65</v>
      </c>
      <c r="O23" s="6"/>
      <c r="P23" s="66">
        <f t="shared" si="1"/>
        <v>79798.47</v>
      </c>
      <c r="Q23" s="297" t="s">
        <v>279</v>
      </c>
      <c r="R23" s="285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7"/>
    </row>
    <row r="24" spans="1:31" x14ac:dyDescent="0.2">
      <c r="A24" s="22">
        <v>44749</v>
      </c>
      <c r="B24" s="13" t="s">
        <v>237</v>
      </c>
      <c r="C24" s="13" t="s">
        <v>20</v>
      </c>
      <c r="D24" s="9"/>
      <c r="E24" s="9"/>
      <c r="F24" s="9"/>
      <c r="G24" s="9">
        <v>80</v>
      </c>
      <c r="H24" s="9"/>
      <c r="I24" s="9"/>
      <c r="J24" s="9"/>
      <c r="K24" s="9"/>
      <c r="L24" s="9"/>
      <c r="M24" s="9"/>
      <c r="N24" s="14">
        <f t="shared" si="0"/>
        <v>80</v>
      </c>
      <c r="O24" s="6"/>
      <c r="P24" s="66">
        <f t="shared" si="1"/>
        <v>79878.47</v>
      </c>
      <c r="R24" s="285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7"/>
    </row>
    <row r="25" spans="1:31" x14ac:dyDescent="0.2">
      <c r="A25" s="22">
        <v>44753</v>
      </c>
      <c r="B25" s="13" t="s">
        <v>238</v>
      </c>
      <c r="C25" s="13" t="s">
        <v>228</v>
      </c>
      <c r="D25" s="9"/>
      <c r="E25" s="9"/>
      <c r="F25" s="9"/>
      <c r="G25" s="9">
        <v>360</v>
      </c>
      <c r="H25" s="9"/>
      <c r="I25" s="9"/>
      <c r="J25" s="9"/>
      <c r="K25" s="9"/>
      <c r="L25" s="9"/>
      <c r="M25" s="9"/>
      <c r="N25" s="14">
        <f t="shared" si="0"/>
        <v>360</v>
      </c>
      <c r="O25" s="6"/>
      <c r="P25" s="66">
        <f t="shared" si="1"/>
        <v>80238.47</v>
      </c>
      <c r="R25" s="285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7"/>
    </row>
    <row r="26" spans="1:31" x14ac:dyDescent="0.2">
      <c r="A26" s="22">
        <v>44756</v>
      </c>
      <c r="B26" s="13" t="s">
        <v>239</v>
      </c>
      <c r="C26" s="13" t="s">
        <v>94</v>
      </c>
      <c r="D26" s="9"/>
      <c r="E26" s="9"/>
      <c r="F26" s="9"/>
      <c r="G26" s="9">
        <v>150</v>
      </c>
      <c r="H26" s="9"/>
      <c r="I26" s="9"/>
      <c r="J26" s="9"/>
      <c r="K26" s="9"/>
      <c r="L26" s="9"/>
      <c r="M26" s="9"/>
      <c r="N26" s="14">
        <f t="shared" si="0"/>
        <v>150</v>
      </c>
      <c r="O26" s="6"/>
      <c r="P26" s="66">
        <f t="shared" si="1"/>
        <v>80388.47</v>
      </c>
      <c r="R26" s="285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7"/>
    </row>
    <row r="27" spans="1:31" x14ac:dyDescent="0.2">
      <c r="A27" s="22">
        <v>44760</v>
      </c>
      <c r="B27" s="13" t="s">
        <v>237</v>
      </c>
      <c r="C27" s="13" t="s">
        <v>240</v>
      </c>
      <c r="D27" s="9"/>
      <c r="E27" s="9"/>
      <c r="F27" s="9"/>
      <c r="G27" s="9">
        <v>175</v>
      </c>
      <c r="H27" s="9"/>
      <c r="I27" s="9"/>
      <c r="J27" s="9"/>
      <c r="K27" s="9"/>
      <c r="L27" s="9"/>
      <c r="M27" s="9"/>
      <c r="N27" s="14">
        <f t="shared" si="0"/>
        <v>175</v>
      </c>
      <c r="O27" s="6"/>
      <c r="P27" s="66">
        <f t="shared" si="1"/>
        <v>80563.47</v>
      </c>
      <c r="R27" s="285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7"/>
    </row>
    <row r="28" spans="1:31" x14ac:dyDescent="0.2">
      <c r="A28" s="22">
        <v>44768</v>
      </c>
      <c r="B28" s="13" t="s">
        <v>89</v>
      </c>
      <c r="C28" s="13" t="s">
        <v>241</v>
      </c>
      <c r="D28" s="9"/>
      <c r="E28" s="9"/>
      <c r="F28" s="9"/>
      <c r="G28" s="9">
        <v>800</v>
      </c>
      <c r="H28" s="9"/>
      <c r="I28" s="9"/>
      <c r="J28" s="9"/>
      <c r="K28" s="9"/>
      <c r="L28" s="9"/>
      <c r="M28" s="9"/>
      <c r="N28" s="14">
        <f t="shared" si="0"/>
        <v>800</v>
      </c>
      <c r="O28" s="6"/>
      <c r="P28" s="66">
        <f t="shared" si="1"/>
        <v>81363.47</v>
      </c>
      <c r="R28" s="285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7"/>
    </row>
    <row r="29" spans="1:31" x14ac:dyDescent="0.2">
      <c r="A29" s="22">
        <v>44771</v>
      </c>
      <c r="B29" s="13" t="s">
        <v>242</v>
      </c>
      <c r="C29" s="13" t="s">
        <v>76</v>
      </c>
      <c r="D29" s="9"/>
      <c r="E29" s="9"/>
      <c r="F29" s="9"/>
      <c r="G29" s="9">
        <v>260</v>
      </c>
      <c r="H29" s="9"/>
      <c r="I29" s="9"/>
      <c r="J29" s="9"/>
      <c r="K29" s="9"/>
      <c r="L29" s="9"/>
      <c r="M29" s="9"/>
      <c r="N29" s="14">
        <f t="shared" si="0"/>
        <v>260</v>
      </c>
      <c r="O29" s="6"/>
      <c r="P29" s="66">
        <f t="shared" si="1"/>
        <v>81623.47</v>
      </c>
      <c r="R29" s="285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7"/>
    </row>
    <row r="30" spans="1:31" x14ac:dyDescent="0.2">
      <c r="A30" s="22">
        <v>44771</v>
      </c>
      <c r="B30" s="13" t="s">
        <v>222</v>
      </c>
      <c r="C30" s="13" t="s">
        <v>76</v>
      </c>
      <c r="D30" s="9"/>
      <c r="E30" s="9"/>
      <c r="F30" s="9"/>
      <c r="G30" s="9">
        <v>65</v>
      </c>
      <c r="H30" s="9"/>
      <c r="I30" s="9"/>
      <c r="J30" s="9"/>
      <c r="K30" s="9"/>
      <c r="L30" s="9"/>
      <c r="M30" s="9"/>
      <c r="N30" s="14">
        <f t="shared" si="0"/>
        <v>65</v>
      </c>
      <c r="O30" s="6"/>
      <c r="P30" s="66">
        <f t="shared" si="1"/>
        <v>81688.47</v>
      </c>
      <c r="Q30" s="297" t="s">
        <v>279</v>
      </c>
      <c r="R30" s="285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7"/>
    </row>
    <row r="31" spans="1:31" x14ac:dyDescent="0.2">
      <c r="A31" s="22">
        <v>44776</v>
      </c>
      <c r="B31" s="13" t="s">
        <v>236</v>
      </c>
      <c r="C31" s="13" t="s">
        <v>76</v>
      </c>
      <c r="D31" s="9"/>
      <c r="E31" s="9"/>
      <c r="F31" s="9"/>
      <c r="G31" s="9">
        <v>65</v>
      </c>
      <c r="H31" s="9"/>
      <c r="I31" s="9"/>
      <c r="J31" s="9"/>
      <c r="K31" s="9"/>
      <c r="L31" s="9"/>
      <c r="M31" s="9"/>
      <c r="N31" s="14">
        <f t="shared" si="0"/>
        <v>65</v>
      </c>
      <c r="O31" s="6"/>
      <c r="P31" s="66">
        <f t="shared" si="1"/>
        <v>81753.47</v>
      </c>
      <c r="R31" s="285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7"/>
    </row>
    <row r="32" spans="1:31" x14ac:dyDescent="0.2">
      <c r="A32" s="22">
        <v>44781</v>
      </c>
      <c r="B32" s="13" t="s">
        <v>239</v>
      </c>
      <c r="C32" s="13" t="s">
        <v>76</v>
      </c>
      <c r="D32" s="9"/>
      <c r="E32" s="9"/>
      <c r="F32" s="9"/>
      <c r="G32" s="9">
        <v>65</v>
      </c>
      <c r="H32" s="9"/>
      <c r="I32" s="9"/>
      <c r="J32" s="9"/>
      <c r="K32" s="9"/>
      <c r="L32" s="9"/>
      <c r="M32" s="9"/>
      <c r="N32" s="14">
        <f t="shared" si="0"/>
        <v>65</v>
      </c>
      <c r="O32" s="6"/>
      <c r="P32" s="66">
        <f t="shared" si="1"/>
        <v>81818.47</v>
      </c>
      <c r="R32" s="285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7"/>
    </row>
    <row r="33" spans="1:31" x14ac:dyDescent="0.2">
      <c r="A33" s="22">
        <v>44781</v>
      </c>
      <c r="B33" s="13" t="s">
        <v>243</v>
      </c>
      <c r="C33" s="13" t="s">
        <v>20</v>
      </c>
      <c r="D33" s="9"/>
      <c r="E33" s="9"/>
      <c r="F33" s="9"/>
      <c r="G33" s="9">
        <v>80</v>
      </c>
      <c r="H33" s="9"/>
      <c r="I33" s="9"/>
      <c r="J33" s="9"/>
      <c r="K33" s="9"/>
      <c r="L33" s="9"/>
      <c r="M33" s="9"/>
      <c r="N33" s="14">
        <f t="shared" si="0"/>
        <v>80</v>
      </c>
      <c r="O33" s="6"/>
      <c r="P33" s="66">
        <f t="shared" si="1"/>
        <v>81898.47</v>
      </c>
      <c r="R33" s="285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7"/>
    </row>
    <row r="34" spans="1:31" x14ac:dyDescent="0.2">
      <c r="A34" s="22">
        <v>44792</v>
      </c>
      <c r="B34" s="13" t="s">
        <v>243</v>
      </c>
      <c r="C34" s="13" t="s">
        <v>244</v>
      </c>
      <c r="D34" s="9"/>
      <c r="E34" s="9"/>
      <c r="F34" s="9"/>
      <c r="G34" s="9">
        <v>250</v>
      </c>
      <c r="H34" s="9"/>
      <c r="I34" s="9"/>
      <c r="J34" s="9"/>
      <c r="K34" s="9"/>
      <c r="L34" s="9"/>
      <c r="M34" s="9"/>
      <c r="N34" s="14">
        <f t="shared" si="0"/>
        <v>250</v>
      </c>
      <c r="O34" s="6"/>
      <c r="P34" s="66">
        <f t="shared" si="1"/>
        <v>82148.47</v>
      </c>
      <c r="R34" s="285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7"/>
    </row>
    <row r="35" spans="1:31" x14ac:dyDescent="0.2">
      <c r="A35" s="22">
        <v>44792</v>
      </c>
      <c r="B35" s="13" t="s">
        <v>245</v>
      </c>
      <c r="C35" s="13" t="s">
        <v>77</v>
      </c>
      <c r="D35" s="9"/>
      <c r="E35" s="9"/>
      <c r="F35" s="9"/>
      <c r="G35" s="9">
        <v>250</v>
      </c>
      <c r="H35" s="9"/>
      <c r="I35" s="9"/>
      <c r="J35" s="9"/>
      <c r="K35" s="9"/>
      <c r="L35" s="9"/>
      <c r="M35" s="9"/>
      <c r="N35" s="14">
        <f t="shared" ref="N35:N72" si="2">SUM(D35:M35)</f>
        <v>250</v>
      </c>
      <c r="O35" s="6"/>
      <c r="P35" s="66">
        <f t="shared" si="1"/>
        <v>82398.47</v>
      </c>
      <c r="R35" s="285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7"/>
    </row>
    <row r="36" spans="1:31" x14ac:dyDescent="0.2">
      <c r="A36" s="22">
        <v>44798</v>
      </c>
      <c r="B36" s="13" t="s">
        <v>75</v>
      </c>
      <c r="C36" s="13" t="s">
        <v>246</v>
      </c>
      <c r="D36" s="9"/>
      <c r="E36" s="9"/>
      <c r="F36" s="9"/>
      <c r="G36" s="9">
        <v>800</v>
      </c>
      <c r="H36" s="9"/>
      <c r="I36" s="9"/>
      <c r="J36" s="9"/>
      <c r="K36" s="9"/>
      <c r="L36" s="9"/>
      <c r="M36" s="9"/>
      <c r="N36" s="14">
        <f t="shared" si="2"/>
        <v>800</v>
      </c>
      <c r="O36" s="6"/>
      <c r="P36" s="66">
        <f t="shared" si="1"/>
        <v>83198.47</v>
      </c>
      <c r="R36" s="285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7"/>
    </row>
    <row r="37" spans="1:31" x14ac:dyDescent="0.2">
      <c r="A37" s="22">
        <v>44803</v>
      </c>
      <c r="B37" s="13" t="s">
        <v>286</v>
      </c>
      <c r="C37" s="13" t="s">
        <v>228</v>
      </c>
      <c r="D37" s="9"/>
      <c r="E37" s="9"/>
      <c r="F37" s="9"/>
      <c r="G37" s="9">
        <v>4800</v>
      </c>
      <c r="H37" s="9"/>
      <c r="I37" s="9"/>
      <c r="J37" s="9"/>
      <c r="K37" s="9"/>
      <c r="L37" s="9"/>
      <c r="M37" s="9"/>
      <c r="N37" s="14">
        <f t="shared" si="2"/>
        <v>4800</v>
      </c>
      <c r="O37" s="6"/>
      <c r="P37" s="66">
        <f t="shared" si="1"/>
        <v>87998.47</v>
      </c>
      <c r="R37" s="285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7"/>
    </row>
    <row r="38" spans="1:31" x14ac:dyDescent="0.2">
      <c r="A38" s="22">
        <v>44804</v>
      </c>
      <c r="B38" s="13" t="s">
        <v>287</v>
      </c>
      <c r="C38" s="13" t="s">
        <v>94</v>
      </c>
      <c r="D38" s="9"/>
      <c r="E38" s="9"/>
      <c r="F38" s="9"/>
      <c r="G38" s="9">
        <v>250</v>
      </c>
      <c r="H38" s="9"/>
      <c r="I38" s="9"/>
      <c r="J38" s="9"/>
      <c r="K38" s="9"/>
      <c r="L38" s="9"/>
      <c r="M38" s="9"/>
      <c r="N38" s="14">
        <f t="shared" si="2"/>
        <v>250</v>
      </c>
      <c r="P38" s="66">
        <f t="shared" si="1"/>
        <v>88248.47</v>
      </c>
      <c r="Q38" s="297" t="s">
        <v>279</v>
      </c>
      <c r="R38" s="285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7"/>
    </row>
    <row r="39" spans="1:31" x14ac:dyDescent="0.2">
      <c r="A39" s="22">
        <v>44826</v>
      </c>
      <c r="B39" s="13" t="s">
        <v>288</v>
      </c>
      <c r="C39" s="13" t="s">
        <v>289</v>
      </c>
      <c r="D39" s="9"/>
      <c r="E39" s="9"/>
      <c r="F39" s="9"/>
      <c r="G39" s="9">
        <v>145</v>
      </c>
      <c r="H39" s="9"/>
      <c r="I39" s="9"/>
      <c r="J39" s="9"/>
      <c r="K39" s="9"/>
      <c r="L39" s="9"/>
      <c r="M39" s="9"/>
      <c r="N39" s="14">
        <f t="shared" si="2"/>
        <v>145</v>
      </c>
      <c r="P39" s="66">
        <f t="shared" si="1"/>
        <v>88393.47</v>
      </c>
      <c r="R39" s="285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7"/>
    </row>
    <row r="40" spans="1:31" x14ac:dyDescent="0.2">
      <c r="A40" s="22">
        <v>44826</v>
      </c>
      <c r="B40" s="13" t="s">
        <v>292</v>
      </c>
      <c r="C40" s="13" t="s">
        <v>300</v>
      </c>
      <c r="D40" s="9"/>
      <c r="E40" s="9"/>
      <c r="F40" s="9"/>
      <c r="G40" s="9">
        <v>150</v>
      </c>
      <c r="H40" s="9"/>
      <c r="I40" s="9"/>
      <c r="J40" s="9"/>
      <c r="K40" s="9"/>
      <c r="L40" s="9"/>
      <c r="M40" s="9"/>
      <c r="N40" s="14">
        <f t="shared" si="2"/>
        <v>150</v>
      </c>
      <c r="P40" s="66">
        <f t="shared" si="1"/>
        <v>88543.47</v>
      </c>
      <c r="Q40" s="297" t="s">
        <v>279</v>
      </c>
      <c r="R40" s="285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7"/>
    </row>
    <row r="41" spans="1:31" x14ac:dyDescent="0.2">
      <c r="A41" s="22">
        <v>44839</v>
      </c>
      <c r="B41" s="13" t="s">
        <v>292</v>
      </c>
      <c r="C41" s="13" t="s">
        <v>297</v>
      </c>
      <c r="D41" s="9"/>
      <c r="E41" s="9"/>
      <c r="F41" s="9"/>
      <c r="G41" s="9">
        <v>-150</v>
      </c>
      <c r="H41" s="9"/>
      <c r="I41" s="9"/>
      <c r="J41" s="9"/>
      <c r="K41" s="9"/>
      <c r="L41" s="9"/>
      <c r="M41" s="9"/>
      <c r="N41" s="14">
        <f t="shared" si="2"/>
        <v>-150</v>
      </c>
      <c r="P41" s="66">
        <f t="shared" si="1"/>
        <v>88393.47</v>
      </c>
      <c r="R41" s="285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7"/>
    </row>
    <row r="42" spans="1:31" x14ac:dyDescent="0.2">
      <c r="A42" s="22">
        <v>44839</v>
      </c>
      <c r="B42" s="13" t="s">
        <v>296</v>
      </c>
      <c r="C42" s="13" t="s">
        <v>76</v>
      </c>
      <c r="D42" s="9"/>
      <c r="E42" s="9"/>
      <c r="F42" s="9"/>
      <c r="G42" s="9">
        <v>65</v>
      </c>
      <c r="H42" s="9"/>
      <c r="I42" s="9"/>
      <c r="J42" s="9"/>
      <c r="K42" s="9"/>
      <c r="L42" s="9"/>
      <c r="M42" s="9"/>
      <c r="N42" s="14">
        <f t="shared" si="2"/>
        <v>65</v>
      </c>
      <c r="P42" s="66">
        <f>+P41+N42</f>
        <v>88458.47</v>
      </c>
      <c r="R42" s="285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7"/>
    </row>
    <row r="43" spans="1:31" x14ac:dyDescent="0.2">
      <c r="A43" s="22">
        <v>44855</v>
      </c>
      <c r="B43" s="13" t="s">
        <v>298</v>
      </c>
      <c r="C43" s="13" t="s">
        <v>299</v>
      </c>
      <c r="D43" s="9"/>
      <c r="E43" s="9"/>
      <c r="F43" s="9"/>
      <c r="G43" s="9">
        <v>800</v>
      </c>
      <c r="H43" s="9"/>
      <c r="I43" s="9"/>
      <c r="J43" s="9"/>
      <c r="K43" s="9"/>
      <c r="L43" s="9"/>
      <c r="M43" s="9"/>
      <c r="N43" s="14">
        <f t="shared" si="2"/>
        <v>800</v>
      </c>
      <c r="P43" s="66">
        <f t="shared" si="1"/>
        <v>89258.47</v>
      </c>
      <c r="Q43" s="297" t="s">
        <v>279</v>
      </c>
      <c r="R43" s="285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7"/>
    </row>
    <row r="44" spans="1:31" x14ac:dyDescent="0.2">
      <c r="A44" s="22">
        <v>44867</v>
      </c>
      <c r="B44" s="13" t="s">
        <v>301</v>
      </c>
      <c r="C44" s="13" t="s">
        <v>88</v>
      </c>
      <c r="D44" s="9"/>
      <c r="E44" s="9"/>
      <c r="F44" s="9"/>
      <c r="G44" s="9">
        <v>200</v>
      </c>
      <c r="H44" s="9"/>
      <c r="I44" s="9"/>
      <c r="J44" s="9"/>
      <c r="K44" s="9"/>
      <c r="L44" s="9"/>
      <c r="M44" s="9"/>
      <c r="N44" s="14">
        <f t="shared" si="2"/>
        <v>200</v>
      </c>
      <c r="P44" s="66">
        <f t="shared" si="1"/>
        <v>89458.47</v>
      </c>
      <c r="R44" s="285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7"/>
    </row>
    <row r="45" spans="1:31" x14ac:dyDescent="0.2">
      <c r="A45" s="22">
        <v>44867</v>
      </c>
      <c r="B45" s="13" t="s">
        <v>302</v>
      </c>
      <c r="C45" s="13" t="s">
        <v>88</v>
      </c>
      <c r="D45" s="9"/>
      <c r="E45" s="9"/>
      <c r="F45" s="9"/>
      <c r="G45" s="9">
        <v>200</v>
      </c>
      <c r="H45" s="9"/>
      <c r="I45" s="9"/>
      <c r="J45" s="9"/>
      <c r="K45" s="9"/>
      <c r="L45" s="9"/>
      <c r="M45" s="9"/>
      <c r="N45" s="14">
        <f t="shared" si="2"/>
        <v>200</v>
      </c>
      <c r="P45" s="66">
        <f t="shared" si="1"/>
        <v>89658.47</v>
      </c>
      <c r="Q45" s="300"/>
      <c r="R45" s="285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7"/>
    </row>
    <row r="46" spans="1:31" x14ac:dyDescent="0.2">
      <c r="A46" s="22">
        <v>44869</v>
      </c>
      <c r="B46" s="13" t="s">
        <v>231</v>
      </c>
      <c r="C46" s="13" t="s">
        <v>310</v>
      </c>
      <c r="D46" s="9"/>
      <c r="E46" s="9">
        <v>3564.42</v>
      </c>
      <c r="F46" s="9">
        <v>25000</v>
      </c>
      <c r="G46" s="9"/>
      <c r="H46" s="9"/>
      <c r="I46" s="9"/>
      <c r="J46" s="9"/>
      <c r="K46" s="9"/>
      <c r="L46" s="9"/>
      <c r="M46" s="9"/>
      <c r="N46" s="14">
        <f t="shared" si="2"/>
        <v>28564.42</v>
      </c>
      <c r="P46" s="66">
        <f t="shared" si="1"/>
        <v>118222.89</v>
      </c>
      <c r="Q46" s="300"/>
      <c r="R46" s="285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7"/>
    </row>
    <row r="47" spans="1:31" x14ac:dyDescent="0.2">
      <c r="A47" s="22">
        <v>44869</v>
      </c>
      <c r="B47" s="13" t="s">
        <v>311</v>
      </c>
      <c r="C47" s="13" t="s">
        <v>228</v>
      </c>
      <c r="D47" s="9"/>
      <c r="E47" s="9"/>
      <c r="F47" s="9"/>
      <c r="G47" s="9">
        <v>1200</v>
      </c>
      <c r="H47" s="9"/>
      <c r="I47" s="9"/>
      <c r="J47" s="9"/>
      <c r="K47" s="9"/>
      <c r="L47" s="9"/>
      <c r="M47" s="9"/>
      <c r="N47" s="14">
        <f t="shared" si="2"/>
        <v>1200</v>
      </c>
      <c r="P47" s="66">
        <f t="shared" si="1"/>
        <v>119422.89</v>
      </c>
      <c r="Q47" s="300"/>
      <c r="R47" s="285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7"/>
    </row>
    <row r="48" spans="1:31" x14ac:dyDescent="0.2">
      <c r="A48" s="22">
        <v>44876</v>
      </c>
      <c r="B48" s="13" t="s">
        <v>311</v>
      </c>
      <c r="C48" s="13" t="s">
        <v>312</v>
      </c>
      <c r="D48" s="9"/>
      <c r="E48" s="9"/>
      <c r="F48" s="9"/>
      <c r="G48" s="9">
        <v>300</v>
      </c>
      <c r="H48" s="9"/>
      <c r="I48" s="9"/>
      <c r="J48" s="9"/>
      <c r="K48" s="9"/>
      <c r="L48" s="9"/>
      <c r="M48" s="9"/>
      <c r="N48" s="14">
        <f>SUM(D48:M48)</f>
        <v>300</v>
      </c>
      <c r="P48" s="66">
        <f t="shared" si="1"/>
        <v>119722.89</v>
      </c>
      <c r="Q48" s="300" t="s">
        <v>279</v>
      </c>
      <c r="R48" s="285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7"/>
    </row>
    <row r="49" spans="1:31" x14ac:dyDescent="0.2">
      <c r="A49" s="22"/>
      <c r="B49" s="13"/>
      <c r="C49" s="13"/>
      <c r="D49" s="9"/>
      <c r="E49" s="9"/>
      <c r="F49" s="9"/>
      <c r="G49" s="9"/>
      <c r="H49" s="9"/>
      <c r="I49" s="9"/>
      <c r="J49" s="9"/>
      <c r="K49" s="9"/>
      <c r="L49" s="9"/>
      <c r="M49" s="9"/>
      <c r="N49" s="14">
        <f>SUM(D49:M49)</f>
        <v>0</v>
      </c>
      <c r="P49" s="66">
        <f t="shared" si="1"/>
        <v>119722.89</v>
      </c>
      <c r="Q49" s="300"/>
      <c r="R49" s="285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7"/>
    </row>
    <row r="50" spans="1:31" x14ac:dyDescent="0.2">
      <c r="A50" s="22"/>
      <c r="B50" s="13"/>
      <c r="C50" s="13"/>
      <c r="D50" s="9"/>
      <c r="E50" s="9"/>
      <c r="F50" s="9"/>
      <c r="G50" s="9"/>
      <c r="H50" s="9"/>
      <c r="I50" s="9"/>
      <c r="J50" s="9"/>
      <c r="K50" s="9"/>
      <c r="L50" s="9"/>
      <c r="M50" s="9"/>
      <c r="N50" s="14">
        <f t="shared" si="2"/>
        <v>0</v>
      </c>
      <c r="P50" s="66">
        <f t="shared" si="1"/>
        <v>119722.89</v>
      </c>
      <c r="Q50" s="300"/>
      <c r="R50" s="285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7"/>
    </row>
    <row r="51" spans="1:31" x14ac:dyDescent="0.2">
      <c r="A51" s="22"/>
      <c r="B51" s="13"/>
      <c r="C51" s="13"/>
      <c r="D51" s="9"/>
      <c r="E51" s="9"/>
      <c r="F51" s="9"/>
      <c r="G51" s="9"/>
      <c r="H51" s="9"/>
      <c r="I51" s="9"/>
      <c r="J51" s="9"/>
      <c r="K51" s="9"/>
      <c r="L51" s="9"/>
      <c r="M51" s="9"/>
      <c r="N51" s="14">
        <f t="shared" si="2"/>
        <v>0</v>
      </c>
      <c r="P51" s="66">
        <f t="shared" si="1"/>
        <v>119722.89</v>
      </c>
      <c r="Q51" s="300"/>
      <c r="R51" s="285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7"/>
    </row>
    <row r="52" spans="1:31" x14ac:dyDescent="0.2">
      <c r="A52" s="22"/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14">
        <f t="shared" si="2"/>
        <v>0</v>
      </c>
      <c r="P52" s="66">
        <f t="shared" si="1"/>
        <v>119722.89</v>
      </c>
      <c r="Q52" s="300"/>
      <c r="R52" s="285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7"/>
    </row>
    <row r="53" spans="1:31" x14ac:dyDescent="0.2">
      <c r="A53" s="22"/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14">
        <f t="shared" si="2"/>
        <v>0</v>
      </c>
      <c r="P53" s="66">
        <f t="shared" si="1"/>
        <v>119722.89</v>
      </c>
      <c r="Q53" s="300"/>
      <c r="R53" s="285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7"/>
    </row>
    <row r="54" spans="1:31" x14ac:dyDescent="0.2">
      <c r="A54" s="22"/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14">
        <f t="shared" si="2"/>
        <v>0</v>
      </c>
      <c r="P54" s="66">
        <f t="shared" si="1"/>
        <v>119722.89</v>
      </c>
      <c r="Q54" s="300"/>
      <c r="R54" s="285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7"/>
    </row>
    <row r="55" spans="1:31" x14ac:dyDescent="0.2">
      <c r="A55" s="22"/>
      <c r="B55" s="13"/>
      <c r="C55" s="13"/>
      <c r="D55" s="9"/>
      <c r="E55" s="9"/>
      <c r="F55" s="9"/>
      <c r="G55" s="9"/>
      <c r="H55" s="9"/>
      <c r="I55" s="9"/>
      <c r="J55" s="9"/>
      <c r="K55" s="9"/>
      <c r="L55" s="9"/>
      <c r="M55" s="9"/>
      <c r="N55" s="14">
        <f t="shared" si="2"/>
        <v>0</v>
      </c>
      <c r="P55" s="66">
        <f t="shared" si="1"/>
        <v>119722.89</v>
      </c>
      <c r="Q55" s="300"/>
      <c r="R55" s="285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7"/>
    </row>
    <row r="56" spans="1:31" x14ac:dyDescent="0.2">
      <c r="A56" s="22"/>
      <c r="B56" s="13"/>
      <c r="C56" s="13"/>
      <c r="D56" s="13"/>
      <c r="E56" s="13"/>
      <c r="F56" s="13"/>
      <c r="G56" s="9"/>
      <c r="H56" s="9"/>
      <c r="I56" s="13"/>
      <c r="J56" s="13"/>
      <c r="K56" s="13"/>
      <c r="L56" s="13"/>
      <c r="M56" s="13"/>
      <c r="N56" s="14">
        <f t="shared" si="2"/>
        <v>0</v>
      </c>
      <c r="P56" s="66">
        <f t="shared" si="1"/>
        <v>119722.89</v>
      </c>
      <c r="Q56" s="300"/>
      <c r="R56" s="285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7"/>
    </row>
    <row r="57" spans="1:31" x14ac:dyDescent="0.2">
      <c r="A57" s="22"/>
      <c r="B57" s="13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14">
        <f t="shared" si="2"/>
        <v>0</v>
      </c>
      <c r="P57" s="66">
        <f t="shared" si="1"/>
        <v>119722.89</v>
      </c>
      <c r="Q57" s="300"/>
      <c r="R57" s="285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7"/>
    </row>
    <row r="58" spans="1:31" x14ac:dyDescent="0.2">
      <c r="A58" s="22"/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14">
        <f t="shared" si="2"/>
        <v>0</v>
      </c>
      <c r="P58" s="66">
        <f t="shared" si="1"/>
        <v>119722.89</v>
      </c>
      <c r="Q58" s="300"/>
      <c r="R58" s="285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7"/>
    </row>
    <row r="59" spans="1:31" x14ac:dyDescent="0.2">
      <c r="A59" s="22"/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14">
        <f t="shared" si="2"/>
        <v>0</v>
      </c>
      <c r="P59" s="66">
        <f t="shared" si="1"/>
        <v>119722.89</v>
      </c>
      <c r="Q59" s="300"/>
      <c r="R59" s="285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7"/>
    </row>
    <row r="60" spans="1:31" x14ac:dyDescent="0.2">
      <c r="A60" s="22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14">
        <f t="shared" si="2"/>
        <v>0</v>
      </c>
      <c r="P60" s="66">
        <f t="shared" si="1"/>
        <v>119722.89</v>
      </c>
      <c r="Q60" s="300"/>
      <c r="R60" s="285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7"/>
    </row>
    <row r="61" spans="1:31" x14ac:dyDescent="0.2">
      <c r="A61" s="22"/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14">
        <f t="shared" si="2"/>
        <v>0</v>
      </c>
      <c r="P61" s="66">
        <f t="shared" si="1"/>
        <v>119722.89</v>
      </c>
      <c r="Q61" s="300"/>
      <c r="R61" s="285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7"/>
    </row>
    <row r="62" spans="1:31" x14ac:dyDescent="0.2">
      <c r="A62" s="22"/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14">
        <f t="shared" si="2"/>
        <v>0</v>
      </c>
      <c r="P62" s="66">
        <f t="shared" si="1"/>
        <v>119722.89</v>
      </c>
      <c r="Q62" s="300"/>
      <c r="R62" s="285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7"/>
    </row>
    <row r="63" spans="1:31" x14ac:dyDescent="0.2">
      <c r="A63" s="22"/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14">
        <f t="shared" si="2"/>
        <v>0</v>
      </c>
      <c r="P63" s="66">
        <f t="shared" si="1"/>
        <v>119722.89</v>
      </c>
      <c r="Q63" s="300"/>
      <c r="R63" s="285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7"/>
    </row>
    <row r="64" spans="1:31" x14ac:dyDescent="0.2">
      <c r="A64" s="22"/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14">
        <f t="shared" si="2"/>
        <v>0</v>
      </c>
      <c r="P64" s="66">
        <f t="shared" si="1"/>
        <v>119722.89</v>
      </c>
      <c r="Q64" s="300"/>
      <c r="R64" s="285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7"/>
    </row>
    <row r="65" spans="1:31" x14ac:dyDescent="0.2">
      <c r="A65" s="22"/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14">
        <f t="shared" si="2"/>
        <v>0</v>
      </c>
      <c r="P65" s="66">
        <f t="shared" si="1"/>
        <v>119722.89</v>
      </c>
      <c r="Q65" s="300"/>
      <c r="R65" s="285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7"/>
    </row>
    <row r="66" spans="1:31" x14ac:dyDescent="0.2">
      <c r="A66" s="22"/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14">
        <f t="shared" si="2"/>
        <v>0</v>
      </c>
      <c r="P66" s="66">
        <f t="shared" si="1"/>
        <v>119722.89</v>
      </c>
      <c r="Q66" s="300"/>
      <c r="R66" s="285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</row>
    <row r="67" spans="1:31" x14ac:dyDescent="0.2">
      <c r="A67" s="22"/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14">
        <f t="shared" si="2"/>
        <v>0</v>
      </c>
      <c r="P67" s="66">
        <f t="shared" si="1"/>
        <v>119722.89</v>
      </c>
      <c r="Q67" s="300"/>
      <c r="R67" s="285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7"/>
    </row>
    <row r="68" spans="1:31" x14ac:dyDescent="0.2">
      <c r="A68" s="22"/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14">
        <f t="shared" si="2"/>
        <v>0</v>
      </c>
      <c r="P68" s="66">
        <f t="shared" si="1"/>
        <v>119722.89</v>
      </c>
      <c r="Q68" s="300"/>
      <c r="R68" s="285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7"/>
    </row>
    <row r="69" spans="1:31" x14ac:dyDescent="0.2">
      <c r="A69" s="22"/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14">
        <f t="shared" si="2"/>
        <v>0</v>
      </c>
      <c r="P69" s="66">
        <f t="shared" si="1"/>
        <v>119722.89</v>
      </c>
      <c r="Q69" s="300"/>
      <c r="R69" s="285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7"/>
    </row>
    <row r="70" spans="1:31" x14ac:dyDescent="0.2">
      <c r="A70" s="13"/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14">
        <f t="shared" si="2"/>
        <v>0</v>
      </c>
      <c r="P70" s="66">
        <f t="shared" si="1"/>
        <v>119722.89</v>
      </c>
      <c r="Q70" s="300"/>
      <c r="R70" s="285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7"/>
    </row>
    <row r="71" spans="1:31" x14ac:dyDescent="0.2">
      <c r="A71" s="13"/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14">
        <f t="shared" si="2"/>
        <v>0</v>
      </c>
      <c r="P71" s="66">
        <f t="shared" ref="P71:P72" si="3">+P70+N71</f>
        <v>119722.89</v>
      </c>
      <c r="Q71" s="300"/>
      <c r="R71" s="285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7"/>
    </row>
    <row r="72" spans="1:31" ht="13.5" thickBo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>
        <f t="shared" si="2"/>
        <v>0</v>
      </c>
      <c r="P72" s="66">
        <f t="shared" si="3"/>
        <v>119722.89</v>
      </c>
      <c r="Q72" s="300"/>
      <c r="R72" s="289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1"/>
    </row>
    <row r="73" spans="1:31" ht="13.5" thickBot="1" x14ac:dyDescent="0.25">
      <c r="A73" s="11"/>
      <c r="B73" s="15" t="s">
        <v>50</v>
      </c>
      <c r="C73" s="15"/>
      <c r="D73" s="17">
        <f t="shared" ref="D73:N73" si="4">SUM(D4:D72)</f>
        <v>21926.44</v>
      </c>
      <c r="E73" s="17">
        <f t="shared" si="4"/>
        <v>21384.559999999998</v>
      </c>
      <c r="F73" s="17">
        <f t="shared" si="4"/>
        <v>50000</v>
      </c>
      <c r="G73" s="17">
        <f t="shared" si="4"/>
        <v>15110</v>
      </c>
      <c r="H73" s="17">
        <f t="shared" si="4"/>
        <v>20</v>
      </c>
      <c r="I73" s="17">
        <f t="shared" si="4"/>
        <v>0</v>
      </c>
      <c r="J73" s="17">
        <f t="shared" si="4"/>
        <v>0</v>
      </c>
      <c r="K73" s="17">
        <f t="shared" si="4"/>
        <v>0</v>
      </c>
      <c r="L73" s="17">
        <f t="shared" si="4"/>
        <v>0</v>
      </c>
      <c r="M73" s="17">
        <f t="shared" si="4"/>
        <v>11281.89</v>
      </c>
      <c r="N73" s="8">
        <f t="shared" si="4"/>
        <v>119722.89</v>
      </c>
      <c r="Q73" s="300"/>
      <c r="R73" s="292">
        <f t="shared" ref="R73:AE73" si="5">SUM(R4:R72)</f>
        <v>365</v>
      </c>
      <c r="S73" s="293">
        <f t="shared" si="5"/>
        <v>0</v>
      </c>
      <c r="T73" s="293">
        <f t="shared" si="5"/>
        <v>0</v>
      </c>
      <c r="U73" s="293">
        <f t="shared" si="5"/>
        <v>0</v>
      </c>
      <c r="V73" s="293">
        <f t="shared" si="5"/>
        <v>0</v>
      </c>
      <c r="W73" s="293">
        <f t="shared" si="5"/>
        <v>0</v>
      </c>
      <c r="X73" s="293">
        <f t="shared" si="5"/>
        <v>0</v>
      </c>
      <c r="Y73" s="293">
        <f t="shared" si="5"/>
        <v>0</v>
      </c>
      <c r="Z73" s="293">
        <f t="shared" si="5"/>
        <v>0</v>
      </c>
      <c r="AA73" s="293">
        <f t="shared" si="5"/>
        <v>0</v>
      </c>
      <c r="AB73" s="293">
        <f t="shared" si="5"/>
        <v>0</v>
      </c>
      <c r="AC73" s="293">
        <f t="shared" si="5"/>
        <v>0</v>
      </c>
      <c r="AD73" s="293">
        <f t="shared" si="5"/>
        <v>0</v>
      </c>
      <c r="AE73" s="294">
        <f t="shared" si="5"/>
        <v>0</v>
      </c>
    </row>
    <row r="74" spans="1:31" x14ac:dyDescent="0.2">
      <c r="Q74" s="300"/>
    </row>
    <row r="75" spans="1:31" x14ac:dyDescent="0.2">
      <c r="Q75" s="300"/>
    </row>
    <row r="76" spans="1:31" x14ac:dyDescent="0.2">
      <c r="Q76" s="300"/>
    </row>
    <row r="77" spans="1:31" x14ac:dyDescent="0.2">
      <c r="Q77" s="300"/>
    </row>
    <row r="78" spans="1:31" x14ac:dyDescent="0.2">
      <c r="Q78" s="300"/>
    </row>
    <row r="79" spans="1:31" x14ac:dyDescent="0.2">
      <c r="Q79" s="300"/>
    </row>
    <row r="80" spans="1:31" x14ac:dyDescent="0.2">
      <c r="Q80" s="300"/>
    </row>
    <row r="81" spans="17:17" x14ac:dyDescent="0.2">
      <c r="Q81" s="300"/>
    </row>
    <row r="82" spans="17:17" x14ac:dyDescent="0.2">
      <c r="Q82" s="300"/>
    </row>
    <row r="83" spans="17:17" x14ac:dyDescent="0.2">
      <c r="Q83" s="300"/>
    </row>
    <row r="84" spans="17:17" x14ac:dyDescent="0.2">
      <c r="Q84" s="300"/>
    </row>
    <row r="85" spans="17:17" x14ac:dyDescent="0.2">
      <c r="Q85" s="300"/>
    </row>
    <row r="86" spans="17:17" x14ac:dyDescent="0.2">
      <c r="Q86" s="300"/>
    </row>
    <row r="87" spans="17:17" x14ac:dyDescent="0.2">
      <c r="Q87" s="300"/>
    </row>
    <row r="88" spans="17:17" x14ac:dyDescent="0.2">
      <c r="Q88" s="300"/>
    </row>
    <row r="89" spans="17:17" x14ac:dyDescent="0.2">
      <c r="Q89" s="300"/>
    </row>
    <row r="90" spans="17:17" x14ac:dyDescent="0.2">
      <c r="Q90" s="300"/>
    </row>
    <row r="91" spans="17:17" x14ac:dyDescent="0.2">
      <c r="Q91" s="300"/>
    </row>
    <row r="92" spans="17:17" x14ac:dyDescent="0.2">
      <c r="Q92" s="300"/>
    </row>
    <row r="93" spans="17:17" x14ac:dyDescent="0.2">
      <c r="Q93" s="300"/>
    </row>
    <row r="94" spans="17:17" x14ac:dyDescent="0.2">
      <c r="Q94" s="300"/>
    </row>
    <row r="95" spans="17:17" x14ac:dyDescent="0.2">
      <c r="Q95" s="300"/>
    </row>
    <row r="96" spans="17:17" x14ac:dyDescent="0.2">
      <c r="Q96" s="300"/>
    </row>
    <row r="97" spans="17:17" x14ac:dyDescent="0.2">
      <c r="Q97" s="300"/>
    </row>
    <row r="98" spans="17:17" x14ac:dyDescent="0.2">
      <c r="Q98" s="300"/>
    </row>
    <row r="99" spans="17:17" x14ac:dyDescent="0.2">
      <c r="Q99" s="300"/>
    </row>
    <row r="100" spans="17:17" x14ac:dyDescent="0.2">
      <c r="Q100" s="300"/>
    </row>
    <row r="101" spans="17:17" x14ac:dyDescent="0.2">
      <c r="Q101" s="300"/>
    </row>
    <row r="102" spans="17:17" x14ac:dyDescent="0.2">
      <c r="Q102" s="300"/>
    </row>
    <row r="103" spans="17:17" x14ac:dyDescent="0.2">
      <c r="Q103" s="300"/>
    </row>
    <row r="104" spans="17:17" x14ac:dyDescent="0.2">
      <c r="Q104" s="300"/>
    </row>
    <row r="105" spans="17:17" x14ac:dyDescent="0.2">
      <c r="Q105" s="300"/>
    </row>
    <row r="106" spans="17:17" x14ac:dyDescent="0.2">
      <c r="Q106" s="300"/>
    </row>
    <row r="107" spans="17:17" x14ac:dyDescent="0.2">
      <c r="Q107" s="300"/>
    </row>
    <row r="108" spans="17:17" x14ac:dyDescent="0.2">
      <c r="Q108" s="300"/>
    </row>
    <row r="109" spans="17:17" x14ac:dyDescent="0.2">
      <c r="Q109" s="300"/>
    </row>
    <row r="110" spans="17:17" x14ac:dyDescent="0.2">
      <c r="Q110" s="300"/>
    </row>
    <row r="111" spans="17:17" x14ac:dyDescent="0.2">
      <c r="Q111" s="300"/>
    </row>
    <row r="112" spans="17:17" x14ac:dyDescent="0.2">
      <c r="Q112" s="300"/>
    </row>
    <row r="113" spans="17:17" x14ac:dyDescent="0.2">
      <c r="Q113" s="300"/>
    </row>
    <row r="114" spans="17:17" x14ac:dyDescent="0.2">
      <c r="Q114" s="300"/>
    </row>
    <row r="115" spans="17:17" x14ac:dyDescent="0.2">
      <c r="Q115" s="300"/>
    </row>
    <row r="116" spans="17:17" x14ac:dyDescent="0.2">
      <c r="Q116" s="300"/>
    </row>
    <row r="117" spans="17:17" x14ac:dyDescent="0.2">
      <c r="Q117" s="300"/>
    </row>
    <row r="118" spans="17:17" x14ac:dyDescent="0.2">
      <c r="Q118" s="300"/>
    </row>
    <row r="119" spans="17:17" x14ac:dyDescent="0.2">
      <c r="Q119" s="300"/>
    </row>
    <row r="120" spans="17:17" x14ac:dyDescent="0.2">
      <c r="Q120" s="300"/>
    </row>
    <row r="121" spans="17:17" x14ac:dyDescent="0.2">
      <c r="Q121" s="300"/>
    </row>
    <row r="122" spans="17:17" x14ac:dyDescent="0.2">
      <c r="Q122" s="300"/>
    </row>
    <row r="123" spans="17:17" x14ac:dyDescent="0.2">
      <c r="Q123" s="300"/>
    </row>
    <row r="124" spans="17:17" x14ac:dyDescent="0.2">
      <c r="Q124" s="300"/>
    </row>
    <row r="125" spans="17:17" x14ac:dyDescent="0.2">
      <c r="Q125" s="300"/>
    </row>
    <row r="126" spans="17:17" x14ac:dyDescent="0.2">
      <c r="Q126" s="300"/>
    </row>
    <row r="127" spans="17:17" x14ac:dyDescent="0.2">
      <c r="Q127" s="300"/>
    </row>
  </sheetData>
  <mergeCells count="3">
    <mergeCell ref="A1:O1"/>
    <mergeCell ref="A2:N2"/>
    <mergeCell ref="R2:AE2"/>
  </mergeCells>
  <phoneticPr fontId="38" type="noConversion"/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tabColor rgb="FF7030A0"/>
    <pageSetUpPr fitToPage="1"/>
  </sheetPr>
  <dimension ref="A1:AK465"/>
  <sheetViews>
    <sheetView topLeftCell="F1" workbookViewId="0">
      <pane ySplit="2" topLeftCell="A69" activePane="bottomLeft" state="frozen"/>
      <selection pane="bottomLeft" activeCell="W81" sqref="W81"/>
    </sheetView>
  </sheetViews>
  <sheetFormatPr defaultRowHeight="12.75" x14ac:dyDescent="0.2"/>
  <cols>
    <col min="1" max="1" width="10.85546875" bestFit="1" customWidth="1"/>
    <col min="2" max="2" width="26" style="1" customWidth="1"/>
    <col min="3" max="3" width="35.140625" style="1" customWidth="1"/>
    <col min="4" max="4" width="6.28515625" style="5" bestFit="1" customWidth="1"/>
    <col min="5" max="9" width="8.28515625" style="6" customWidth="1"/>
    <col min="10" max="10" width="8.28515625" style="7" customWidth="1"/>
    <col min="11" max="20" width="8.28515625" style="6" customWidth="1"/>
    <col min="21" max="21" width="9" style="6" customWidth="1"/>
    <col min="22" max="22" width="10.28515625" style="64" customWidth="1"/>
    <col min="23" max="23" width="8.7109375" style="297" customWidth="1"/>
    <col min="24" max="37" width="9.85546875" customWidth="1"/>
  </cols>
  <sheetData>
    <row r="1" spans="1:37" x14ac:dyDescent="0.2">
      <c r="A1" s="311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3"/>
      <c r="V1" s="60"/>
    </row>
    <row r="2" spans="1:37" x14ac:dyDescent="0.2">
      <c r="A2" s="314" t="s">
        <v>158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6"/>
      <c r="V2" s="60"/>
    </row>
    <row r="3" spans="1:37" x14ac:dyDescent="0.2">
      <c r="A3" s="320" t="s">
        <v>63</v>
      </c>
      <c r="B3" s="321"/>
      <c r="C3" s="321"/>
      <c r="D3" s="322"/>
      <c r="E3" s="317" t="s">
        <v>24</v>
      </c>
      <c r="F3" s="319"/>
      <c r="G3" s="318"/>
      <c r="H3" s="317" t="s">
        <v>8</v>
      </c>
      <c r="I3" s="318"/>
      <c r="J3" s="317" t="s">
        <v>44</v>
      </c>
      <c r="K3" s="318"/>
      <c r="L3" s="57" t="s">
        <v>10</v>
      </c>
      <c r="M3" s="317" t="s">
        <v>29</v>
      </c>
      <c r="N3" s="319"/>
      <c r="O3" s="318"/>
      <c r="P3" s="317" t="s">
        <v>57</v>
      </c>
      <c r="Q3" s="318"/>
      <c r="R3" s="55"/>
      <c r="S3" s="55"/>
      <c r="T3" s="37"/>
      <c r="U3" s="38"/>
      <c r="V3" s="61"/>
      <c r="X3" s="308" t="s">
        <v>278</v>
      </c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10"/>
    </row>
    <row r="4" spans="1:37" ht="24" customHeight="1" x14ac:dyDescent="0.2">
      <c r="A4" s="29" t="s">
        <v>1</v>
      </c>
      <c r="B4" s="30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4" t="s">
        <v>7</v>
      </c>
      <c r="H4" s="33" t="s">
        <v>55</v>
      </c>
      <c r="I4" s="33" t="s">
        <v>56</v>
      </c>
      <c r="J4" s="34" t="s">
        <v>48</v>
      </c>
      <c r="K4" s="34" t="s">
        <v>44</v>
      </c>
      <c r="L4" s="32" t="s">
        <v>10</v>
      </c>
      <c r="M4" s="35" t="s">
        <v>47</v>
      </c>
      <c r="N4" s="35"/>
      <c r="O4" s="34" t="s">
        <v>58</v>
      </c>
      <c r="P4" s="32" t="s">
        <v>46</v>
      </c>
      <c r="Q4" s="34" t="s">
        <v>45</v>
      </c>
      <c r="R4" s="56" t="s">
        <v>172</v>
      </c>
      <c r="S4" s="56" t="s">
        <v>61</v>
      </c>
      <c r="T4" s="35" t="s">
        <v>11</v>
      </c>
      <c r="U4" s="36" t="s">
        <v>12</v>
      </c>
      <c r="V4" s="62" t="s">
        <v>247</v>
      </c>
      <c r="W4" s="298" t="s">
        <v>280</v>
      </c>
      <c r="X4" s="282" t="s">
        <v>265</v>
      </c>
      <c r="Y4" s="283" t="s">
        <v>266</v>
      </c>
      <c r="Z4" s="283" t="s">
        <v>267</v>
      </c>
      <c r="AA4" s="283" t="s">
        <v>268</v>
      </c>
      <c r="AB4" s="283" t="s">
        <v>269</v>
      </c>
      <c r="AC4" s="283" t="s">
        <v>270</v>
      </c>
      <c r="AD4" s="283" t="s">
        <v>271</v>
      </c>
      <c r="AE4" s="283" t="s">
        <v>272</v>
      </c>
      <c r="AF4" s="283" t="s">
        <v>273</v>
      </c>
      <c r="AG4" s="283" t="s">
        <v>274</v>
      </c>
      <c r="AH4" s="283" t="s">
        <v>275</v>
      </c>
      <c r="AI4" s="283" t="s">
        <v>276</v>
      </c>
      <c r="AJ4" s="283" t="s">
        <v>265</v>
      </c>
      <c r="AK4" s="284" t="s">
        <v>266</v>
      </c>
    </row>
    <row r="5" spans="1:37" ht="15" customHeight="1" x14ac:dyDescent="0.2">
      <c r="A5" s="13"/>
      <c r="B5" s="20"/>
      <c r="C5" s="20"/>
      <c r="D5" s="21"/>
      <c r="E5" s="9"/>
      <c r="F5" s="9"/>
      <c r="G5" s="9"/>
      <c r="H5" s="9"/>
      <c r="I5" s="9"/>
      <c r="J5" s="51"/>
      <c r="K5" s="9"/>
      <c r="L5" s="9"/>
      <c r="M5" s="9"/>
      <c r="N5" s="9"/>
      <c r="O5" s="9"/>
      <c r="P5" s="9"/>
      <c r="Q5" s="9"/>
      <c r="R5" s="9"/>
      <c r="S5" s="9"/>
      <c r="T5" s="9"/>
      <c r="U5" s="14">
        <f t="shared" ref="U5:U32" si="0">SUM(E5:T5)</f>
        <v>0</v>
      </c>
      <c r="V5" s="63">
        <f>+U5</f>
        <v>0</v>
      </c>
      <c r="X5" s="285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7"/>
    </row>
    <row r="6" spans="1:37" ht="16.5" customHeight="1" x14ac:dyDescent="0.2">
      <c r="A6" s="22"/>
      <c r="B6" s="20"/>
      <c r="C6" s="20"/>
      <c r="D6" s="21"/>
      <c r="E6" s="9"/>
      <c r="F6" s="9"/>
      <c r="G6" s="9"/>
      <c r="H6" s="9"/>
      <c r="I6" s="9"/>
      <c r="J6" s="51"/>
      <c r="K6" s="9"/>
      <c r="L6" s="9"/>
      <c r="M6" s="9"/>
      <c r="N6" s="9"/>
      <c r="O6" s="9"/>
      <c r="P6" s="9"/>
      <c r="Q6" s="9"/>
      <c r="R6" s="9"/>
      <c r="S6" s="9"/>
      <c r="T6" s="9"/>
      <c r="U6" s="14">
        <f t="shared" si="0"/>
        <v>0</v>
      </c>
      <c r="V6" s="63">
        <f>+V5+U6</f>
        <v>0</v>
      </c>
      <c r="X6" s="285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7"/>
    </row>
    <row r="7" spans="1:37" ht="16.5" customHeight="1" x14ac:dyDescent="0.2">
      <c r="A7" s="22">
        <v>44657</v>
      </c>
      <c r="B7" s="20" t="s">
        <v>173</v>
      </c>
      <c r="C7" s="20" t="s">
        <v>60</v>
      </c>
      <c r="D7" s="21"/>
      <c r="E7" s="9">
        <v>24.8</v>
      </c>
      <c r="F7" s="9"/>
      <c r="G7" s="9"/>
      <c r="H7" s="9"/>
      <c r="I7" s="9"/>
      <c r="J7" s="51"/>
      <c r="K7" s="9"/>
      <c r="L7" s="9"/>
      <c r="M7" s="9"/>
      <c r="N7" s="9"/>
      <c r="O7" s="9"/>
      <c r="P7" s="9"/>
      <c r="Q7" s="9"/>
      <c r="R7" s="9"/>
      <c r="S7" s="9"/>
      <c r="T7" s="9"/>
      <c r="U7" s="14">
        <f t="shared" si="0"/>
        <v>24.8</v>
      </c>
      <c r="V7" s="63">
        <f t="shared" ref="V7:V70" si="1">+V6+U7</f>
        <v>24.8</v>
      </c>
      <c r="X7" s="285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7"/>
    </row>
    <row r="8" spans="1:37" ht="16.5" customHeight="1" x14ac:dyDescent="0.2">
      <c r="A8" s="22">
        <v>44657</v>
      </c>
      <c r="B8" s="20" t="s">
        <v>174</v>
      </c>
      <c r="C8" s="20" t="s">
        <v>37</v>
      </c>
      <c r="D8" s="21"/>
      <c r="E8" s="9"/>
      <c r="F8" s="9"/>
      <c r="G8" s="9"/>
      <c r="H8" s="9">
        <v>1892.68</v>
      </c>
      <c r="I8" s="9"/>
      <c r="J8" s="51"/>
      <c r="K8" s="52"/>
      <c r="L8" s="9"/>
      <c r="M8" s="9"/>
      <c r="N8" s="9"/>
      <c r="O8" s="9"/>
      <c r="P8" s="9"/>
      <c r="Q8" s="9"/>
      <c r="R8" s="9"/>
      <c r="S8" s="9"/>
      <c r="T8" s="9">
        <v>378.54</v>
      </c>
      <c r="U8" s="14">
        <f t="shared" si="0"/>
        <v>2271.2200000000003</v>
      </c>
      <c r="V8" s="63">
        <f t="shared" si="1"/>
        <v>2296.0200000000004</v>
      </c>
      <c r="X8" s="285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7"/>
    </row>
    <row r="9" spans="1:37" ht="16.5" customHeight="1" x14ac:dyDescent="0.2">
      <c r="A9" s="22">
        <v>44657</v>
      </c>
      <c r="B9" s="20" t="s">
        <v>173</v>
      </c>
      <c r="C9" s="20" t="s">
        <v>86</v>
      </c>
      <c r="D9" s="21"/>
      <c r="E9" s="9">
        <v>10</v>
      </c>
      <c r="F9" s="9">
        <v>1299.3</v>
      </c>
      <c r="G9" s="9"/>
      <c r="H9" s="9"/>
      <c r="I9" s="9"/>
      <c r="J9" s="51"/>
      <c r="K9" s="9"/>
      <c r="L9" s="9"/>
      <c r="M9" s="9"/>
      <c r="N9" s="9"/>
      <c r="O9" s="9"/>
      <c r="P9" s="9"/>
      <c r="Q9" s="9"/>
      <c r="R9" s="9"/>
      <c r="S9" s="9"/>
      <c r="T9" s="9"/>
      <c r="U9" s="14">
        <f t="shared" si="0"/>
        <v>1309.3</v>
      </c>
      <c r="V9" s="63">
        <f t="shared" si="1"/>
        <v>3605.3200000000006</v>
      </c>
      <c r="X9" s="288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7"/>
    </row>
    <row r="10" spans="1:37" ht="16.5" customHeight="1" x14ac:dyDescent="0.2">
      <c r="A10" s="22">
        <v>44657</v>
      </c>
      <c r="B10" s="20" t="s">
        <v>175</v>
      </c>
      <c r="C10" s="20" t="s">
        <v>176</v>
      </c>
      <c r="D10" s="21"/>
      <c r="E10" s="9">
        <v>-50</v>
      </c>
      <c r="F10" s="9"/>
      <c r="G10" s="9"/>
      <c r="H10" s="9"/>
      <c r="I10" s="9"/>
      <c r="J10" s="51"/>
      <c r="K10" s="9"/>
      <c r="L10" s="9"/>
      <c r="M10" s="9"/>
      <c r="N10" s="9"/>
      <c r="O10" s="9"/>
      <c r="P10" s="9"/>
      <c r="Q10" s="9"/>
      <c r="R10" s="9"/>
      <c r="S10" s="9"/>
      <c r="T10" s="9"/>
      <c r="U10" s="14">
        <f t="shared" si="0"/>
        <v>-50</v>
      </c>
      <c r="V10" s="63">
        <f t="shared" si="1"/>
        <v>3555.3200000000006</v>
      </c>
      <c r="X10" s="288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7"/>
    </row>
    <row r="11" spans="1:37" ht="16.5" customHeight="1" x14ac:dyDescent="0.2">
      <c r="A11" s="22">
        <v>44664</v>
      </c>
      <c r="B11" s="20" t="s">
        <v>173</v>
      </c>
      <c r="C11" s="20" t="s">
        <v>177</v>
      </c>
      <c r="D11" s="21"/>
      <c r="E11" s="9">
        <v>18.600000000000001</v>
      </c>
      <c r="F11" s="9"/>
      <c r="G11" s="9"/>
      <c r="H11" s="9"/>
      <c r="I11" s="9"/>
      <c r="J11" s="51"/>
      <c r="K11" s="9"/>
      <c r="L11" s="9"/>
      <c r="M11" s="9">
        <v>550</v>
      </c>
      <c r="N11" s="9"/>
      <c r="O11" s="9"/>
      <c r="P11" s="9"/>
      <c r="Q11" s="9"/>
      <c r="R11" s="9"/>
      <c r="S11" s="9"/>
      <c r="T11" s="9">
        <v>110</v>
      </c>
      <c r="U11" s="14">
        <f t="shared" si="0"/>
        <v>678.6</v>
      </c>
      <c r="V11" s="63">
        <f t="shared" si="1"/>
        <v>4233.920000000001</v>
      </c>
      <c r="X11" s="288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7"/>
    </row>
    <row r="12" spans="1:37" ht="16.5" customHeight="1" x14ac:dyDescent="0.2">
      <c r="A12" s="22">
        <v>44664</v>
      </c>
      <c r="B12" s="58" t="s">
        <v>45</v>
      </c>
      <c r="C12" s="20" t="s">
        <v>178</v>
      </c>
      <c r="D12" s="21"/>
      <c r="E12" s="9"/>
      <c r="F12" s="9"/>
      <c r="G12" s="9"/>
      <c r="H12" s="9"/>
      <c r="I12" s="9"/>
      <c r="J12" s="51"/>
      <c r="K12" s="9"/>
      <c r="L12" s="9"/>
      <c r="M12" s="9">
        <v>100</v>
      </c>
      <c r="N12" s="9"/>
      <c r="O12" s="9"/>
      <c r="P12" s="9"/>
      <c r="Q12" s="9">
        <v>1000</v>
      </c>
      <c r="R12" s="9"/>
      <c r="S12" s="9"/>
      <c r="T12" s="9"/>
      <c r="U12" s="14">
        <f t="shared" si="0"/>
        <v>1100</v>
      </c>
      <c r="V12" s="63">
        <f t="shared" si="1"/>
        <v>5333.920000000001</v>
      </c>
      <c r="X12" s="288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</row>
    <row r="13" spans="1:37" ht="16.5" customHeight="1" x14ac:dyDescent="0.2">
      <c r="A13" s="22">
        <v>44664</v>
      </c>
      <c r="B13" s="20" t="s">
        <v>78</v>
      </c>
      <c r="C13" s="20" t="s">
        <v>70</v>
      </c>
      <c r="D13" s="21"/>
      <c r="E13" s="9">
        <v>95</v>
      </c>
      <c r="F13" s="9"/>
      <c r="G13" s="9"/>
      <c r="H13" s="9"/>
      <c r="I13" s="9"/>
      <c r="J13" s="51"/>
      <c r="K13" s="9"/>
      <c r="L13" s="9"/>
      <c r="M13" s="9"/>
      <c r="N13" s="9"/>
      <c r="O13" s="9"/>
      <c r="P13" s="9"/>
      <c r="Q13" s="9"/>
      <c r="R13" s="9"/>
      <c r="S13" s="9"/>
      <c r="T13" s="9"/>
      <c r="U13" s="14">
        <f t="shared" si="0"/>
        <v>95</v>
      </c>
      <c r="V13" s="63">
        <f t="shared" si="1"/>
        <v>5428.920000000001</v>
      </c>
      <c r="X13" s="288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7"/>
    </row>
    <row r="14" spans="1:37" ht="16.5" customHeight="1" x14ac:dyDescent="0.2">
      <c r="A14" s="22">
        <v>44670</v>
      </c>
      <c r="B14" s="20" t="s">
        <v>179</v>
      </c>
      <c r="C14" s="20" t="s">
        <v>180</v>
      </c>
      <c r="D14" s="21"/>
      <c r="E14" s="9"/>
      <c r="F14" s="9"/>
      <c r="G14" s="9"/>
      <c r="H14" s="9"/>
      <c r="I14" s="9"/>
      <c r="J14" s="51"/>
      <c r="K14" s="9"/>
      <c r="L14" s="9"/>
      <c r="M14" s="9"/>
      <c r="N14" s="9"/>
      <c r="O14" s="9"/>
      <c r="P14" s="9"/>
      <c r="Q14" s="9"/>
      <c r="R14" s="9">
        <v>279.76</v>
      </c>
      <c r="S14" s="9"/>
      <c r="T14" s="9"/>
      <c r="U14" s="14">
        <f t="shared" si="0"/>
        <v>279.76</v>
      </c>
      <c r="V14" s="63">
        <f t="shared" si="1"/>
        <v>5708.6800000000012</v>
      </c>
      <c r="X14" s="288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7"/>
    </row>
    <row r="15" spans="1:37" ht="16.5" customHeight="1" x14ac:dyDescent="0.2">
      <c r="A15" s="22">
        <v>44670</v>
      </c>
      <c r="B15" s="20" t="s">
        <v>62</v>
      </c>
      <c r="C15" s="20" t="s">
        <v>181</v>
      </c>
      <c r="D15" s="21"/>
      <c r="E15" s="9">
        <v>95</v>
      </c>
      <c r="F15" s="9"/>
      <c r="G15" s="9"/>
      <c r="H15" s="9"/>
      <c r="I15" s="9"/>
      <c r="J15" s="51"/>
      <c r="K15" s="9"/>
      <c r="L15" s="9"/>
      <c r="M15" s="9"/>
      <c r="N15" s="9"/>
      <c r="O15" s="9"/>
      <c r="P15" s="9"/>
      <c r="Q15" s="9"/>
      <c r="R15" s="9"/>
      <c r="S15" s="9"/>
      <c r="T15" s="9"/>
      <c r="U15" s="14">
        <f t="shared" si="0"/>
        <v>95</v>
      </c>
      <c r="V15" s="63">
        <f t="shared" si="1"/>
        <v>5803.6800000000012</v>
      </c>
      <c r="W15" s="297" t="s">
        <v>279</v>
      </c>
      <c r="X15" s="288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7"/>
    </row>
    <row r="16" spans="1:37" ht="16.5" customHeight="1" x14ac:dyDescent="0.2">
      <c r="A16" s="22">
        <v>44686</v>
      </c>
      <c r="B16" s="20" t="s">
        <v>173</v>
      </c>
      <c r="C16" s="20" t="s">
        <v>60</v>
      </c>
      <c r="D16" s="21"/>
      <c r="E16" s="9">
        <v>32.619999999999997</v>
      </c>
      <c r="F16" s="9"/>
      <c r="G16" s="9"/>
      <c r="H16" s="9"/>
      <c r="I16" s="9"/>
      <c r="J16" s="51"/>
      <c r="K16" s="9"/>
      <c r="L16" s="9"/>
      <c r="M16" s="9"/>
      <c r="N16" s="9"/>
      <c r="O16" s="9"/>
      <c r="P16" s="9"/>
      <c r="Q16" s="9"/>
      <c r="R16" s="9"/>
      <c r="S16" s="9"/>
      <c r="T16" s="9">
        <v>1.0900000000000001</v>
      </c>
      <c r="U16" s="14">
        <f t="shared" si="0"/>
        <v>33.71</v>
      </c>
      <c r="V16" s="63">
        <f t="shared" si="1"/>
        <v>5837.3900000000012</v>
      </c>
      <c r="X16" s="288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7"/>
    </row>
    <row r="17" spans="1:37" ht="16.5" customHeight="1" x14ac:dyDescent="0.2">
      <c r="A17" s="22">
        <v>44686</v>
      </c>
      <c r="B17" s="20" t="s">
        <v>174</v>
      </c>
      <c r="C17" s="20" t="s">
        <v>37</v>
      </c>
      <c r="D17" s="21"/>
      <c r="E17" s="9"/>
      <c r="F17" s="9"/>
      <c r="G17" s="9"/>
      <c r="H17" s="9">
        <v>1892.68</v>
      </c>
      <c r="I17" s="9"/>
      <c r="J17" s="51"/>
      <c r="K17" s="9"/>
      <c r="L17" s="9"/>
      <c r="M17" s="9"/>
      <c r="N17" s="9"/>
      <c r="O17" s="9"/>
      <c r="P17" s="9"/>
      <c r="Q17" s="9"/>
      <c r="R17" s="9"/>
      <c r="S17" s="9"/>
      <c r="T17" s="9">
        <v>378.54</v>
      </c>
      <c r="U17" s="14">
        <f t="shared" si="0"/>
        <v>2271.2200000000003</v>
      </c>
      <c r="V17" s="63">
        <f t="shared" si="1"/>
        <v>8108.6100000000015</v>
      </c>
      <c r="X17" s="288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7"/>
    </row>
    <row r="18" spans="1:37" ht="16.5" customHeight="1" x14ac:dyDescent="0.2">
      <c r="A18" s="22">
        <v>44686</v>
      </c>
      <c r="B18" s="20" t="s">
        <v>173</v>
      </c>
      <c r="C18" s="20" t="s">
        <v>86</v>
      </c>
      <c r="D18" s="21"/>
      <c r="E18" s="9">
        <v>10</v>
      </c>
      <c r="F18" s="9">
        <v>1299.0999999999999</v>
      </c>
      <c r="G18" s="9"/>
      <c r="H18" s="9"/>
      <c r="I18" s="9"/>
      <c r="J18" s="51"/>
      <c r="K18" s="9"/>
      <c r="L18" s="9"/>
      <c r="M18" s="9"/>
      <c r="N18" s="9"/>
      <c r="O18" s="9"/>
      <c r="P18" s="9"/>
      <c r="Q18" s="9"/>
      <c r="R18" s="9"/>
      <c r="S18" s="9"/>
      <c r="T18" s="9"/>
      <c r="U18" s="14">
        <f t="shared" si="0"/>
        <v>1309.0999999999999</v>
      </c>
      <c r="V18" s="63">
        <f t="shared" si="1"/>
        <v>9417.7100000000009</v>
      </c>
      <c r="X18" s="285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7"/>
    </row>
    <row r="19" spans="1:37" ht="16.5" customHeight="1" x14ac:dyDescent="0.2">
      <c r="A19" s="22">
        <v>44698</v>
      </c>
      <c r="B19" s="20" t="s">
        <v>173</v>
      </c>
      <c r="C19" s="20" t="s">
        <v>60</v>
      </c>
      <c r="D19" s="21"/>
      <c r="E19" s="9">
        <v>59.78</v>
      </c>
      <c r="F19" s="9"/>
      <c r="G19" s="9"/>
      <c r="H19" s="9"/>
      <c r="I19" s="9"/>
      <c r="J19" s="51"/>
      <c r="K19" s="9"/>
      <c r="L19" s="9"/>
      <c r="M19" s="9"/>
      <c r="N19" s="9"/>
      <c r="O19" s="9"/>
      <c r="P19" s="9"/>
      <c r="Q19" s="9"/>
      <c r="R19" s="9"/>
      <c r="S19" s="9"/>
      <c r="T19" s="9"/>
      <c r="U19" s="14">
        <f t="shared" si="0"/>
        <v>59.78</v>
      </c>
      <c r="V19" s="63">
        <f t="shared" si="1"/>
        <v>9477.4900000000016</v>
      </c>
      <c r="X19" s="285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7"/>
    </row>
    <row r="20" spans="1:37" ht="16.5" customHeight="1" x14ac:dyDescent="0.2">
      <c r="A20" s="22">
        <v>44698</v>
      </c>
      <c r="B20" s="20" t="s">
        <v>92</v>
      </c>
      <c r="C20" s="20" t="s">
        <v>182</v>
      </c>
      <c r="D20" s="21"/>
      <c r="E20" s="9"/>
      <c r="F20" s="9"/>
      <c r="G20" s="9"/>
      <c r="H20" s="9"/>
      <c r="I20" s="9"/>
      <c r="J20" s="51"/>
      <c r="K20" s="9"/>
      <c r="L20" s="9"/>
      <c r="M20" s="9">
        <v>787.5</v>
      </c>
      <c r="N20" s="9"/>
      <c r="O20" s="9"/>
      <c r="P20" s="9"/>
      <c r="Q20" s="9"/>
      <c r="R20" s="9"/>
      <c r="S20" s="9"/>
      <c r="T20" s="9">
        <v>157.5</v>
      </c>
      <c r="U20" s="14">
        <f t="shared" si="0"/>
        <v>945</v>
      </c>
      <c r="V20" s="63">
        <f t="shared" si="1"/>
        <v>10422.490000000002</v>
      </c>
      <c r="X20" s="285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7"/>
    </row>
    <row r="21" spans="1:37" ht="16.5" customHeight="1" x14ac:dyDescent="0.2">
      <c r="A21" s="22">
        <v>44698</v>
      </c>
      <c r="B21" s="20" t="s">
        <v>69</v>
      </c>
      <c r="C21" s="20" t="s">
        <v>70</v>
      </c>
      <c r="D21" s="21"/>
      <c r="E21" s="9">
        <v>175.5</v>
      </c>
      <c r="F21" s="9"/>
      <c r="G21" s="9"/>
      <c r="H21" s="9"/>
      <c r="I21" s="9"/>
      <c r="J21" s="51"/>
      <c r="K21" s="9"/>
      <c r="L21" s="9"/>
      <c r="M21" s="9"/>
      <c r="N21" s="9"/>
      <c r="O21" s="9"/>
      <c r="P21" s="9"/>
      <c r="Q21" s="9"/>
      <c r="R21" s="9"/>
      <c r="S21" s="9"/>
      <c r="T21" s="9"/>
      <c r="U21" s="14">
        <f t="shared" si="0"/>
        <v>175.5</v>
      </c>
      <c r="V21" s="63">
        <f t="shared" si="1"/>
        <v>10597.990000000002</v>
      </c>
      <c r="W21" s="297" t="s">
        <v>279</v>
      </c>
      <c r="X21" s="285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7"/>
    </row>
    <row r="22" spans="1:37" ht="16.5" customHeight="1" x14ac:dyDescent="0.2">
      <c r="A22" s="22">
        <v>44718</v>
      </c>
      <c r="B22" s="20" t="s">
        <v>173</v>
      </c>
      <c r="C22" s="20" t="s">
        <v>60</v>
      </c>
      <c r="D22" s="21"/>
      <c r="E22" s="9">
        <v>39.81</v>
      </c>
      <c r="F22" s="9"/>
      <c r="G22" s="9"/>
      <c r="H22" s="9"/>
      <c r="I22" s="9"/>
      <c r="J22" s="51"/>
      <c r="K22" s="9"/>
      <c r="L22" s="9"/>
      <c r="M22" s="9"/>
      <c r="N22" s="9"/>
      <c r="O22" s="9"/>
      <c r="P22" s="9"/>
      <c r="Q22" s="9"/>
      <c r="R22" s="9"/>
      <c r="S22" s="9"/>
      <c r="T22" s="9">
        <v>1.0900000000000001</v>
      </c>
      <c r="U22" s="14">
        <f t="shared" si="0"/>
        <v>40.900000000000006</v>
      </c>
      <c r="V22" s="63">
        <f t="shared" si="1"/>
        <v>10638.890000000001</v>
      </c>
      <c r="X22" s="285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7"/>
    </row>
    <row r="23" spans="1:37" ht="16.5" customHeight="1" x14ac:dyDescent="0.2">
      <c r="A23" s="22">
        <v>44718</v>
      </c>
      <c r="B23" s="20" t="s">
        <v>174</v>
      </c>
      <c r="C23" s="20" t="s">
        <v>37</v>
      </c>
      <c r="D23" s="21"/>
      <c r="E23" s="9"/>
      <c r="F23" s="9"/>
      <c r="G23" s="9"/>
      <c r="H23" s="9">
        <v>1892.68</v>
      </c>
      <c r="I23" s="9"/>
      <c r="J23" s="51"/>
      <c r="K23" s="9"/>
      <c r="L23" s="9"/>
      <c r="M23" s="9"/>
      <c r="N23" s="9"/>
      <c r="O23" s="9"/>
      <c r="P23" s="9"/>
      <c r="Q23" s="9"/>
      <c r="R23" s="9"/>
      <c r="S23" s="9"/>
      <c r="T23" s="9">
        <v>378.54</v>
      </c>
      <c r="U23" s="14">
        <f t="shared" si="0"/>
        <v>2271.2200000000003</v>
      </c>
      <c r="V23" s="63">
        <f t="shared" si="1"/>
        <v>12910.11</v>
      </c>
      <c r="X23" s="285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7"/>
    </row>
    <row r="24" spans="1:37" ht="16.5" customHeight="1" x14ac:dyDescent="0.2">
      <c r="A24" s="22">
        <v>44718</v>
      </c>
      <c r="B24" s="20" t="s">
        <v>173</v>
      </c>
      <c r="C24" s="20" t="s">
        <v>86</v>
      </c>
      <c r="D24" s="21"/>
      <c r="E24" s="9">
        <v>10</v>
      </c>
      <c r="F24" s="9">
        <v>1299.3</v>
      </c>
      <c r="G24" s="9"/>
      <c r="H24" s="9"/>
      <c r="I24" s="9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14">
        <f t="shared" si="0"/>
        <v>1309.3</v>
      </c>
      <c r="V24" s="63">
        <f t="shared" si="1"/>
        <v>14219.41</v>
      </c>
      <c r="X24" s="285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7"/>
    </row>
    <row r="25" spans="1:37" ht="16.5" customHeight="1" x14ac:dyDescent="0.2">
      <c r="A25" s="22">
        <v>44718</v>
      </c>
      <c r="B25" s="20" t="s">
        <v>67</v>
      </c>
      <c r="C25" s="20" t="s">
        <v>79</v>
      </c>
      <c r="D25" s="21"/>
      <c r="E25" s="9"/>
      <c r="F25" s="9">
        <v>829.91</v>
      </c>
      <c r="G25" s="9"/>
      <c r="H25" s="9"/>
      <c r="I25" s="9"/>
      <c r="J25" s="51"/>
      <c r="K25" s="9"/>
      <c r="L25" s="9"/>
      <c r="M25" s="9"/>
      <c r="N25" s="9"/>
      <c r="O25" s="9"/>
      <c r="P25" s="9"/>
      <c r="Q25" s="9"/>
      <c r="R25" s="9"/>
      <c r="S25" s="9"/>
      <c r="T25" s="9"/>
      <c r="U25" s="14">
        <f t="shared" si="0"/>
        <v>829.91</v>
      </c>
      <c r="V25" s="63">
        <f t="shared" si="1"/>
        <v>15049.32</v>
      </c>
      <c r="X25" s="285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7"/>
    </row>
    <row r="26" spans="1:37" ht="16.5" customHeight="1" x14ac:dyDescent="0.2">
      <c r="A26" s="22">
        <v>44718</v>
      </c>
      <c r="B26" s="20" t="s">
        <v>183</v>
      </c>
      <c r="C26" s="20" t="s">
        <v>184</v>
      </c>
      <c r="D26" s="21"/>
      <c r="E26" s="9"/>
      <c r="F26" s="9"/>
      <c r="G26" s="9"/>
      <c r="H26" s="9"/>
      <c r="I26" s="9"/>
      <c r="J26" s="51"/>
      <c r="K26" s="9"/>
      <c r="L26" s="9"/>
      <c r="M26" s="9">
        <v>100</v>
      </c>
      <c r="N26" s="9"/>
      <c r="O26" s="9"/>
      <c r="P26" s="9"/>
      <c r="Q26" s="9"/>
      <c r="R26" s="9"/>
      <c r="S26" s="9"/>
      <c r="T26" s="9"/>
      <c r="U26" s="14">
        <f t="shared" si="0"/>
        <v>100</v>
      </c>
      <c r="V26" s="63">
        <f t="shared" si="1"/>
        <v>15149.32</v>
      </c>
      <c r="X26" s="285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7"/>
    </row>
    <row r="27" spans="1:37" ht="16.5" customHeight="1" x14ac:dyDescent="0.2">
      <c r="A27" s="22">
        <v>44718</v>
      </c>
      <c r="B27" s="20" t="s">
        <v>84</v>
      </c>
      <c r="C27" s="20" t="s">
        <v>185</v>
      </c>
      <c r="D27" s="21"/>
      <c r="E27" s="9">
        <v>470</v>
      </c>
      <c r="F27" s="9"/>
      <c r="G27" s="9"/>
      <c r="H27" s="9"/>
      <c r="I27" s="9"/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14">
        <f t="shared" si="0"/>
        <v>470</v>
      </c>
      <c r="V27" s="63">
        <f t="shared" si="1"/>
        <v>15619.32</v>
      </c>
      <c r="X27" s="285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7"/>
    </row>
    <row r="28" spans="1:37" s="13" customFormat="1" ht="16.5" customHeight="1" x14ac:dyDescent="0.2">
      <c r="A28" s="22">
        <v>44718</v>
      </c>
      <c r="B28" s="20" t="s">
        <v>186</v>
      </c>
      <c r="C28" s="20" t="s">
        <v>187</v>
      </c>
      <c r="D28" s="21"/>
      <c r="E28" s="9">
        <v>1666.98</v>
      </c>
      <c r="F28" s="9"/>
      <c r="G28" s="9"/>
      <c r="H28" s="9"/>
      <c r="I28" s="9"/>
      <c r="J28" s="51"/>
      <c r="K28" s="9"/>
      <c r="L28" s="9"/>
      <c r="M28" s="9"/>
      <c r="N28" s="9"/>
      <c r="O28" s="9"/>
      <c r="P28" s="9"/>
      <c r="Q28" s="9"/>
      <c r="R28" s="9"/>
      <c r="S28" s="9"/>
      <c r="T28" s="9">
        <v>333.4</v>
      </c>
      <c r="U28" s="14">
        <f t="shared" si="0"/>
        <v>2000.38</v>
      </c>
      <c r="V28" s="63">
        <f t="shared" si="1"/>
        <v>17619.7</v>
      </c>
      <c r="W28" s="299"/>
      <c r="X28" s="285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7"/>
    </row>
    <row r="29" spans="1:37" s="13" customFormat="1" ht="16.5" customHeight="1" x14ac:dyDescent="0.2">
      <c r="A29" s="22">
        <v>44718</v>
      </c>
      <c r="B29" s="20" t="s">
        <v>85</v>
      </c>
      <c r="C29" s="20" t="s">
        <v>188</v>
      </c>
      <c r="D29" s="21"/>
      <c r="E29" s="9"/>
      <c r="F29" s="9"/>
      <c r="G29" s="9"/>
      <c r="H29" s="9"/>
      <c r="I29" s="9"/>
      <c r="J29" s="51"/>
      <c r="K29" s="9"/>
      <c r="L29" s="9"/>
      <c r="M29" s="9"/>
      <c r="N29" s="9"/>
      <c r="O29" s="9">
        <v>6000</v>
      </c>
      <c r="P29" s="9"/>
      <c r="Q29" s="9"/>
      <c r="R29" s="9"/>
      <c r="S29" s="9"/>
      <c r="T29" s="9"/>
      <c r="U29" s="14">
        <f t="shared" si="0"/>
        <v>6000</v>
      </c>
      <c r="V29" s="63">
        <f t="shared" si="1"/>
        <v>23619.7</v>
      </c>
      <c r="W29" s="299"/>
      <c r="X29" s="285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7"/>
    </row>
    <row r="30" spans="1:37" s="13" customFormat="1" ht="16.5" customHeight="1" x14ac:dyDescent="0.2">
      <c r="A30" s="22">
        <v>44718</v>
      </c>
      <c r="B30" s="20" t="s">
        <v>189</v>
      </c>
      <c r="C30" s="20" t="s">
        <v>190</v>
      </c>
      <c r="D30" s="21"/>
      <c r="E30" s="9"/>
      <c r="F30" s="9"/>
      <c r="G30" s="9">
        <v>903.31</v>
      </c>
      <c r="H30" s="9"/>
      <c r="I30" s="9"/>
      <c r="J30" s="51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f t="shared" si="0"/>
        <v>903.31</v>
      </c>
      <c r="V30" s="63">
        <f t="shared" si="1"/>
        <v>24523.010000000002</v>
      </c>
      <c r="W30" s="299"/>
      <c r="X30" s="285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7"/>
    </row>
    <row r="31" spans="1:37" s="13" customFormat="1" ht="16.5" customHeight="1" x14ac:dyDescent="0.2">
      <c r="A31" s="22">
        <v>44734</v>
      </c>
      <c r="B31" s="13" t="s">
        <v>173</v>
      </c>
      <c r="C31" s="20" t="s">
        <v>60</v>
      </c>
      <c r="D31" s="21"/>
      <c r="E31" s="9">
        <v>31.27</v>
      </c>
      <c r="F31" s="9"/>
      <c r="G31" s="9"/>
      <c r="H31" s="9"/>
      <c r="I31" s="9"/>
      <c r="J31" s="51"/>
      <c r="K31" s="9"/>
      <c r="L31" s="9"/>
      <c r="M31" s="9"/>
      <c r="N31" s="9"/>
      <c r="O31" s="9"/>
      <c r="P31" s="9"/>
      <c r="Q31" s="9"/>
      <c r="R31" s="9"/>
      <c r="S31" s="9"/>
      <c r="T31" s="9">
        <v>1.0900000000000001</v>
      </c>
      <c r="U31" s="14">
        <f t="shared" si="0"/>
        <v>32.36</v>
      </c>
      <c r="V31" s="63">
        <f t="shared" si="1"/>
        <v>24555.370000000003</v>
      </c>
      <c r="W31" s="299"/>
      <c r="X31" s="285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7"/>
    </row>
    <row r="32" spans="1:37" s="13" customFormat="1" ht="16.5" customHeight="1" x14ac:dyDescent="0.2">
      <c r="A32" s="22">
        <v>44734</v>
      </c>
      <c r="B32" s="20" t="s">
        <v>183</v>
      </c>
      <c r="C32" s="20" t="s">
        <v>191</v>
      </c>
      <c r="D32" s="21"/>
      <c r="E32" s="9"/>
      <c r="F32" s="9"/>
      <c r="G32" s="9"/>
      <c r="H32" s="9"/>
      <c r="I32" s="9"/>
      <c r="J32" s="51"/>
      <c r="K32" s="9"/>
      <c r="L32" s="9"/>
      <c r="M32" s="9">
        <v>100</v>
      </c>
      <c r="N32" s="9"/>
      <c r="O32" s="9"/>
      <c r="P32" s="9"/>
      <c r="Q32" s="9"/>
      <c r="R32" s="9"/>
      <c r="S32" s="9"/>
      <c r="T32" s="9"/>
      <c r="U32" s="14">
        <f t="shared" si="0"/>
        <v>100</v>
      </c>
      <c r="V32" s="63">
        <f t="shared" si="1"/>
        <v>24655.370000000003</v>
      </c>
      <c r="W32" s="299"/>
      <c r="X32" s="285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7"/>
    </row>
    <row r="33" spans="1:37" s="13" customFormat="1" ht="16.5" customHeight="1" x14ac:dyDescent="0.2">
      <c r="A33" s="22">
        <v>44734</v>
      </c>
      <c r="B33" s="20" t="s">
        <v>192</v>
      </c>
      <c r="C33" s="20" t="s">
        <v>193</v>
      </c>
      <c r="D33" s="21"/>
      <c r="E33" s="9"/>
      <c r="F33" s="9"/>
      <c r="G33" s="9">
        <v>342.55</v>
      </c>
      <c r="H33" s="9"/>
      <c r="I33" s="9"/>
      <c r="J33" s="51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SUM(E33:T33)</f>
        <v>342.55</v>
      </c>
      <c r="V33" s="63">
        <f t="shared" si="1"/>
        <v>24997.920000000002</v>
      </c>
      <c r="W33" s="299"/>
      <c r="X33" s="285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7"/>
    </row>
    <row r="34" spans="1:37" s="13" customFormat="1" ht="16.5" customHeight="1" x14ac:dyDescent="0.2">
      <c r="A34" s="22">
        <v>44734</v>
      </c>
      <c r="B34" s="20" t="s">
        <v>189</v>
      </c>
      <c r="C34" s="20" t="s">
        <v>194</v>
      </c>
      <c r="D34" s="21"/>
      <c r="E34" s="9"/>
      <c r="F34" s="9"/>
      <c r="G34" s="9">
        <v>55.81</v>
      </c>
      <c r="H34" s="9"/>
      <c r="I34" s="9"/>
      <c r="J34" s="51"/>
      <c r="K34" s="9"/>
      <c r="L34" s="9"/>
      <c r="M34" s="9"/>
      <c r="N34" s="9"/>
      <c r="O34" s="9"/>
      <c r="P34" s="9"/>
      <c r="Q34" s="9"/>
      <c r="R34" s="9"/>
      <c r="S34" s="9"/>
      <c r="T34" s="9"/>
      <c r="U34" s="14">
        <f t="shared" ref="U34:U62" si="2">SUM(E34:T34)</f>
        <v>55.81</v>
      </c>
      <c r="V34" s="63">
        <f t="shared" si="1"/>
        <v>25053.730000000003</v>
      </c>
      <c r="W34" s="299"/>
      <c r="X34" s="285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7"/>
    </row>
    <row r="35" spans="1:37" s="13" customFormat="1" ht="16.5" customHeight="1" x14ac:dyDescent="0.2">
      <c r="A35" s="22">
        <v>44734</v>
      </c>
      <c r="B35" s="20" t="s">
        <v>195</v>
      </c>
      <c r="C35" s="20" t="s">
        <v>196</v>
      </c>
      <c r="D35" s="21"/>
      <c r="E35" s="9">
        <v>58.16</v>
      </c>
      <c r="F35" s="9"/>
      <c r="G35" s="9"/>
      <c r="H35" s="9"/>
      <c r="I35" s="9"/>
      <c r="J35" s="51"/>
      <c r="K35" s="9"/>
      <c r="L35" s="9"/>
      <c r="M35" s="9"/>
      <c r="N35" s="9"/>
      <c r="O35" s="9"/>
      <c r="P35" s="9"/>
      <c r="Q35" s="9"/>
      <c r="R35" s="9"/>
      <c r="S35" s="9"/>
      <c r="T35" s="9">
        <v>11.63</v>
      </c>
      <c r="U35" s="14">
        <f t="shared" si="2"/>
        <v>69.789999999999992</v>
      </c>
      <c r="V35" s="63">
        <f t="shared" si="1"/>
        <v>25123.520000000004</v>
      </c>
      <c r="W35" s="299"/>
      <c r="X35" s="285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7"/>
    </row>
    <row r="36" spans="1:37" s="13" customFormat="1" ht="16.5" customHeight="1" x14ac:dyDescent="0.2">
      <c r="A36" s="22">
        <v>44734</v>
      </c>
      <c r="B36" s="20" t="s">
        <v>82</v>
      </c>
      <c r="C36" s="20" t="s">
        <v>197</v>
      </c>
      <c r="D36" s="21"/>
      <c r="E36" s="9"/>
      <c r="F36" s="9"/>
      <c r="G36" s="9"/>
      <c r="H36" s="9"/>
      <c r="I36" s="9"/>
      <c r="J36" s="51"/>
      <c r="K36" s="9">
        <v>120</v>
      </c>
      <c r="L36" s="9"/>
      <c r="M36" s="9"/>
      <c r="N36" s="9"/>
      <c r="O36" s="9"/>
      <c r="P36" s="9"/>
      <c r="Q36" s="9"/>
      <c r="R36" s="9"/>
      <c r="S36" s="9"/>
      <c r="T36" s="9"/>
      <c r="U36" s="14">
        <f t="shared" si="2"/>
        <v>120</v>
      </c>
      <c r="V36" s="63">
        <f t="shared" si="1"/>
        <v>25243.520000000004</v>
      </c>
      <c r="W36" s="299"/>
      <c r="X36" s="285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7"/>
    </row>
    <row r="37" spans="1:37" s="13" customFormat="1" ht="16.5" customHeight="1" x14ac:dyDescent="0.2">
      <c r="A37" s="22">
        <v>44734</v>
      </c>
      <c r="B37" s="20" t="s">
        <v>198</v>
      </c>
      <c r="C37" s="20" t="s">
        <v>199</v>
      </c>
      <c r="D37" s="21"/>
      <c r="E37" s="9">
        <v>7.6</v>
      </c>
      <c r="F37" s="9"/>
      <c r="G37" s="9"/>
      <c r="H37" s="9"/>
      <c r="I37" s="9"/>
      <c r="J37" s="51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f t="shared" si="2"/>
        <v>7.6</v>
      </c>
      <c r="V37" s="63">
        <f t="shared" si="1"/>
        <v>25251.120000000003</v>
      </c>
      <c r="W37" s="299"/>
      <c r="X37" s="285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7"/>
    </row>
    <row r="38" spans="1:37" s="13" customFormat="1" ht="16.5" customHeight="1" x14ac:dyDescent="0.2">
      <c r="A38" s="22">
        <v>44734</v>
      </c>
      <c r="B38" s="20" t="s">
        <v>200</v>
      </c>
      <c r="C38" s="20" t="s">
        <v>201</v>
      </c>
      <c r="D38" s="21"/>
      <c r="E38" s="9"/>
      <c r="F38" s="9"/>
      <c r="G38" s="9"/>
      <c r="H38" s="9"/>
      <c r="I38" s="9"/>
      <c r="J38" s="51"/>
      <c r="K38" s="9"/>
      <c r="L38" s="9"/>
      <c r="M38" s="9">
        <v>180</v>
      </c>
      <c r="N38" s="9"/>
      <c r="O38" s="9"/>
      <c r="P38" s="9"/>
      <c r="Q38" s="9"/>
      <c r="R38" s="9"/>
      <c r="S38" s="9"/>
      <c r="T38" s="9">
        <v>36</v>
      </c>
      <c r="U38" s="14">
        <f t="shared" si="2"/>
        <v>216</v>
      </c>
      <c r="V38" s="63">
        <f t="shared" si="1"/>
        <v>25467.120000000003</v>
      </c>
      <c r="W38" s="299"/>
      <c r="X38" s="285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7"/>
    </row>
    <row r="39" spans="1:37" s="13" customFormat="1" ht="16.5" customHeight="1" x14ac:dyDescent="0.2">
      <c r="A39" s="22">
        <v>44729</v>
      </c>
      <c r="B39" s="20" t="s">
        <v>45</v>
      </c>
      <c r="C39" s="20" t="s">
        <v>202</v>
      </c>
      <c r="D39" s="21"/>
      <c r="E39" s="9"/>
      <c r="F39" s="9"/>
      <c r="G39" s="9"/>
      <c r="H39" s="9"/>
      <c r="I39" s="9"/>
      <c r="J39" s="51"/>
      <c r="K39" s="9"/>
      <c r="L39" s="9"/>
      <c r="M39" s="9">
        <v>-100</v>
      </c>
      <c r="N39" s="9"/>
      <c r="O39" s="9"/>
      <c r="P39" s="9"/>
      <c r="Q39" s="9"/>
      <c r="R39" s="9"/>
      <c r="S39" s="9"/>
      <c r="T39" s="9"/>
      <c r="U39" s="14">
        <f t="shared" si="2"/>
        <v>-100</v>
      </c>
      <c r="V39" s="63">
        <f t="shared" si="1"/>
        <v>25367.120000000003</v>
      </c>
      <c r="W39" s="299" t="s">
        <v>279</v>
      </c>
      <c r="X39" s="285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7"/>
    </row>
    <row r="40" spans="1:37" s="13" customFormat="1" ht="16.5" customHeight="1" x14ac:dyDescent="0.2">
      <c r="A40" s="22">
        <v>44747</v>
      </c>
      <c r="B40" s="20" t="s">
        <v>173</v>
      </c>
      <c r="C40" s="20" t="s">
        <v>60</v>
      </c>
      <c r="D40" s="21"/>
      <c r="E40" s="9">
        <v>37.200000000000003</v>
      </c>
      <c r="F40" s="9"/>
      <c r="G40" s="9"/>
      <c r="H40" s="9"/>
      <c r="I40" s="9"/>
      <c r="J40" s="51"/>
      <c r="K40" s="9"/>
      <c r="L40" s="9"/>
      <c r="M40" s="9"/>
      <c r="N40" s="9"/>
      <c r="O40" s="9"/>
      <c r="P40" s="9">
        <v>750</v>
      </c>
      <c r="Q40" s="9"/>
      <c r="R40" s="9"/>
      <c r="S40" s="9"/>
      <c r="T40" s="9"/>
      <c r="U40" s="14">
        <f t="shared" si="2"/>
        <v>787.2</v>
      </c>
      <c r="V40" s="63">
        <f t="shared" si="1"/>
        <v>26154.320000000003</v>
      </c>
      <c r="W40" s="299"/>
      <c r="X40" s="285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7"/>
    </row>
    <row r="41" spans="1:37" s="13" customFormat="1" ht="16.5" customHeight="1" x14ac:dyDescent="0.2">
      <c r="A41" s="22">
        <v>44747</v>
      </c>
      <c r="B41" s="20" t="s">
        <v>80</v>
      </c>
      <c r="C41" s="20" t="s">
        <v>81</v>
      </c>
      <c r="D41" s="21"/>
      <c r="E41" s="9">
        <v>40</v>
      </c>
      <c r="F41" s="9"/>
      <c r="G41" s="9"/>
      <c r="H41" s="9"/>
      <c r="I41" s="9"/>
      <c r="J41" s="51"/>
      <c r="K41" s="9"/>
      <c r="L41" s="9"/>
      <c r="M41" s="9"/>
      <c r="N41" s="9"/>
      <c r="O41" s="9"/>
      <c r="P41" s="9"/>
      <c r="Q41" s="9"/>
      <c r="R41" s="9"/>
      <c r="S41" s="9"/>
      <c r="T41" s="9"/>
      <c r="U41" s="14">
        <f t="shared" si="2"/>
        <v>40</v>
      </c>
      <c r="V41" s="63">
        <f t="shared" si="1"/>
        <v>26194.320000000003</v>
      </c>
      <c r="W41" s="299"/>
      <c r="X41" s="285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7"/>
    </row>
    <row r="42" spans="1:37" s="13" customFormat="1" ht="16.5" customHeight="1" x14ac:dyDescent="0.2">
      <c r="A42" s="22">
        <v>44747</v>
      </c>
      <c r="B42" s="20" t="s">
        <v>173</v>
      </c>
      <c r="C42" s="20" t="s">
        <v>86</v>
      </c>
      <c r="D42" s="21"/>
      <c r="E42" s="9">
        <v>10</v>
      </c>
      <c r="F42" s="9">
        <v>1328.91</v>
      </c>
      <c r="G42" s="9"/>
      <c r="H42" s="9"/>
      <c r="I42" s="9"/>
      <c r="J42" s="51"/>
      <c r="K42" s="9"/>
      <c r="L42" s="9"/>
      <c r="M42" s="9"/>
      <c r="N42" s="9"/>
      <c r="O42" s="9"/>
      <c r="P42" s="9"/>
      <c r="Q42" s="9"/>
      <c r="R42" s="9"/>
      <c r="S42" s="9"/>
      <c r="T42" s="9"/>
      <c r="U42" s="14">
        <f t="shared" si="2"/>
        <v>1338.91</v>
      </c>
      <c r="V42" s="63">
        <f t="shared" si="1"/>
        <v>27533.230000000003</v>
      </c>
      <c r="W42" s="299"/>
      <c r="X42" s="285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7"/>
    </row>
    <row r="43" spans="1:37" ht="16.5" customHeight="1" x14ac:dyDescent="0.2">
      <c r="A43" s="22">
        <v>44747</v>
      </c>
      <c r="B43" s="20" t="s">
        <v>83</v>
      </c>
      <c r="C43" s="20" t="s">
        <v>203</v>
      </c>
      <c r="D43" s="21"/>
      <c r="E43" s="9"/>
      <c r="F43" s="9"/>
      <c r="G43" s="9"/>
      <c r="H43" s="9"/>
      <c r="I43" s="9"/>
      <c r="J43" s="51"/>
      <c r="K43" s="9"/>
      <c r="L43" s="9"/>
      <c r="M43" s="9">
        <v>850</v>
      </c>
      <c r="N43" s="9"/>
      <c r="O43" s="9"/>
      <c r="P43" s="9"/>
      <c r="Q43" s="9"/>
      <c r="R43" s="9"/>
      <c r="S43" s="9"/>
      <c r="T43" s="9"/>
      <c r="U43" s="14">
        <f t="shared" si="2"/>
        <v>850</v>
      </c>
      <c r="V43" s="63">
        <f t="shared" si="1"/>
        <v>28383.230000000003</v>
      </c>
      <c r="W43" s="299"/>
      <c r="X43" s="285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7"/>
    </row>
    <row r="44" spans="1:37" ht="16.5" customHeight="1" x14ac:dyDescent="0.2">
      <c r="A44" s="22">
        <v>44749</v>
      </c>
      <c r="B44" s="20" t="s">
        <v>186</v>
      </c>
      <c r="C44" s="20" t="s">
        <v>204</v>
      </c>
      <c r="D44" s="21"/>
      <c r="E44" s="9">
        <v>-1666.98</v>
      </c>
      <c r="F44" s="9"/>
      <c r="G44" s="9"/>
      <c r="H44" s="9"/>
      <c r="I44" s="9"/>
      <c r="J44" s="51"/>
      <c r="K44" s="9"/>
      <c r="L44" s="9"/>
      <c r="M44" s="9"/>
      <c r="N44" s="9"/>
      <c r="O44" s="9"/>
      <c r="P44" s="9"/>
      <c r="Q44" s="9"/>
      <c r="R44" s="9"/>
      <c r="S44" s="9"/>
      <c r="T44" s="9">
        <v>-333.4</v>
      </c>
      <c r="U44" s="14">
        <f t="shared" si="2"/>
        <v>-2000.38</v>
      </c>
      <c r="V44" s="63">
        <f t="shared" si="1"/>
        <v>26382.850000000002</v>
      </c>
      <c r="W44" s="300"/>
      <c r="X44" s="285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7"/>
    </row>
    <row r="45" spans="1:37" ht="16.5" customHeight="1" x14ac:dyDescent="0.2">
      <c r="A45" s="22">
        <v>44763</v>
      </c>
      <c r="B45" s="20" t="s">
        <v>173</v>
      </c>
      <c r="C45" s="20" t="s">
        <v>60</v>
      </c>
      <c r="D45" s="21"/>
      <c r="E45" s="9">
        <v>62.77</v>
      </c>
      <c r="F45" s="9"/>
      <c r="G45" s="9"/>
      <c r="H45" s="9"/>
      <c r="I45" s="9"/>
      <c r="J45" s="51"/>
      <c r="K45" s="9"/>
      <c r="L45" s="9"/>
      <c r="M45" s="9"/>
      <c r="N45" s="9"/>
      <c r="O45" s="9"/>
      <c r="P45" s="9"/>
      <c r="Q45" s="9"/>
      <c r="R45" s="9"/>
      <c r="S45" s="9"/>
      <c r="T45" s="9">
        <v>1.0900000000000001</v>
      </c>
      <c r="U45" s="14">
        <f t="shared" si="2"/>
        <v>63.860000000000007</v>
      </c>
      <c r="V45" s="63">
        <f t="shared" si="1"/>
        <v>26446.710000000003</v>
      </c>
      <c r="W45" s="300"/>
      <c r="X45" s="285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7"/>
    </row>
    <row r="46" spans="1:37" ht="16.5" customHeight="1" x14ac:dyDescent="0.2">
      <c r="A46" s="22">
        <v>44763</v>
      </c>
      <c r="B46" s="20" t="s">
        <v>45</v>
      </c>
      <c r="C46" s="20" t="s">
        <v>205</v>
      </c>
      <c r="D46" s="21"/>
      <c r="E46" s="9"/>
      <c r="F46" s="9"/>
      <c r="G46" s="9"/>
      <c r="H46" s="9"/>
      <c r="I46" s="9"/>
      <c r="J46" s="51"/>
      <c r="K46" s="9"/>
      <c r="L46" s="9"/>
      <c r="M46" s="9"/>
      <c r="N46" s="9"/>
      <c r="O46" s="9"/>
      <c r="P46" s="9"/>
      <c r="Q46" s="9">
        <v>1000</v>
      </c>
      <c r="R46" s="9"/>
      <c r="S46" s="9"/>
      <c r="T46" s="9"/>
      <c r="U46" s="14">
        <f t="shared" si="2"/>
        <v>1000</v>
      </c>
      <c r="V46" s="63">
        <f t="shared" si="1"/>
        <v>27446.710000000003</v>
      </c>
      <c r="W46" s="300"/>
      <c r="X46" s="285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7"/>
    </row>
    <row r="47" spans="1:37" ht="16.5" customHeight="1" x14ac:dyDescent="0.2">
      <c r="A47" s="22">
        <v>44763</v>
      </c>
      <c r="B47" s="20" t="s">
        <v>174</v>
      </c>
      <c r="C47" s="20" t="s">
        <v>37</v>
      </c>
      <c r="D47" s="21"/>
      <c r="E47" s="9"/>
      <c r="F47" s="9"/>
      <c r="G47" s="9"/>
      <c r="H47" s="9">
        <v>1892.68</v>
      </c>
      <c r="I47" s="9"/>
      <c r="J47" s="51"/>
      <c r="K47" s="9"/>
      <c r="L47" s="9"/>
      <c r="M47" s="9"/>
      <c r="N47" s="9"/>
      <c r="O47" s="9"/>
      <c r="P47" s="9"/>
      <c r="Q47" s="9"/>
      <c r="R47" s="9"/>
      <c r="S47" s="9"/>
      <c r="T47" s="9">
        <v>378.54</v>
      </c>
      <c r="U47" s="14">
        <f t="shared" si="2"/>
        <v>2271.2200000000003</v>
      </c>
      <c r="V47" s="63">
        <f t="shared" si="1"/>
        <v>29717.930000000004</v>
      </c>
      <c r="W47" s="300"/>
      <c r="X47" s="285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7"/>
    </row>
    <row r="48" spans="1:37" ht="16.5" customHeight="1" x14ac:dyDescent="0.2">
      <c r="A48" s="22">
        <v>44763</v>
      </c>
      <c r="B48" s="20" t="s">
        <v>90</v>
      </c>
      <c r="C48" s="20" t="s">
        <v>206</v>
      </c>
      <c r="D48" s="21"/>
      <c r="E48" s="9">
        <v>125.91</v>
      </c>
      <c r="F48" s="9"/>
      <c r="G48" s="9"/>
      <c r="H48" s="9"/>
      <c r="I48" s="9"/>
      <c r="J48" s="51"/>
      <c r="K48" s="9"/>
      <c r="L48" s="9"/>
      <c r="M48" s="9"/>
      <c r="N48" s="9"/>
      <c r="O48" s="9"/>
      <c r="P48" s="9"/>
      <c r="Q48" s="9"/>
      <c r="R48" s="9"/>
      <c r="S48" s="9"/>
      <c r="T48" s="9">
        <v>25.18</v>
      </c>
      <c r="U48" s="14">
        <f t="shared" si="2"/>
        <v>151.09</v>
      </c>
      <c r="V48" s="63">
        <f t="shared" si="1"/>
        <v>29869.020000000004</v>
      </c>
      <c r="W48" s="300"/>
      <c r="X48" s="285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7"/>
    </row>
    <row r="49" spans="1:37" ht="16.5" customHeight="1" x14ac:dyDescent="0.2">
      <c r="A49" s="22">
        <v>44763</v>
      </c>
      <c r="B49" s="20" t="s">
        <v>207</v>
      </c>
      <c r="C49" s="20" t="s">
        <v>208</v>
      </c>
      <c r="D49" s="21"/>
      <c r="E49" s="9"/>
      <c r="F49" s="9"/>
      <c r="G49" s="9"/>
      <c r="H49" s="9"/>
      <c r="I49" s="9"/>
      <c r="J49" s="51"/>
      <c r="K49" s="9"/>
      <c r="L49" s="9"/>
      <c r="M49" s="9">
        <v>200</v>
      </c>
      <c r="N49" s="9"/>
      <c r="O49" s="9"/>
      <c r="P49" s="9"/>
      <c r="Q49" s="9"/>
      <c r="R49" s="9"/>
      <c r="S49" s="9"/>
      <c r="T49" s="9"/>
      <c r="U49" s="14">
        <f t="shared" si="2"/>
        <v>200</v>
      </c>
      <c r="V49" s="63">
        <f t="shared" si="1"/>
        <v>30069.020000000004</v>
      </c>
      <c r="W49" s="300"/>
      <c r="X49" s="285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7"/>
    </row>
    <row r="50" spans="1:37" ht="16.5" customHeight="1" x14ac:dyDescent="0.2">
      <c r="A50" s="22">
        <v>44763</v>
      </c>
      <c r="B50" s="20" t="s">
        <v>209</v>
      </c>
      <c r="C50" s="20" t="s">
        <v>210</v>
      </c>
      <c r="D50" s="21"/>
      <c r="E50" s="9">
        <v>10</v>
      </c>
      <c r="F50" s="9"/>
      <c r="G50" s="9"/>
      <c r="H50" s="9"/>
      <c r="I50" s="9"/>
      <c r="J50" s="51"/>
      <c r="K50" s="9"/>
      <c r="L50" s="9"/>
      <c r="M50" s="9"/>
      <c r="N50" s="9"/>
      <c r="O50" s="9"/>
      <c r="P50" s="9"/>
      <c r="Q50" s="9"/>
      <c r="R50" s="9"/>
      <c r="S50" s="9"/>
      <c r="T50" s="9"/>
      <c r="U50" s="14">
        <f t="shared" si="2"/>
        <v>10</v>
      </c>
      <c r="V50" s="63">
        <f t="shared" si="1"/>
        <v>30079.020000000004</v>
      </c>
      <c r="W50" s="300"/>
      <c r="X50" s="285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7"/>
    </row>
    <row r="51" spans="1:37" ht="16.5" customHeight="1" x14ac:dyDescent="0.2">
      <c r="A51" s="22">
        <v>44763</v>
      </c>
      <c r="B51" s="20" t="s">
        <v>189</v>
      </c>
      <c r="C51" s="20" t="s">
        <v>211</v>
      </c>
      <c r="D51" s="21"/>
      <c r="E51" s="9"/>
      <c r="F51" s="9"/>
      <c r="G51" s="9">
        <v>16.43</v>
      </c>
      <c r="H51" s="9"/>
      <c r="I51" s="9"/>
      <c r="J51" s="51"/>
      <c r="K51" s="9"/>
      <c r="L51" s="9"/>
      <c r="M51" s="9"/>
      <c r="N51" s="9"/>
      <c r="O51" s="9"/>
      <c r="P51" s="9"/>
      <c r="Q51" s="9"/>
      <c r="R51" s="9"/>
      <c r="S51" s="9"/>
      <c r="T51" s="9"/>
      <c r="U51" s="14">
        <f t="shared" si="2"/>
        <v>16.43</v>
      </c>
      <c r="V51" s="63">
        <f t="shared" si="1"/>
        <v>30095.450000000004</v>
      </c>
      <c r="W51" s="300"/>
      <c r="X51" s="285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7"/>
    </row>
    <row r="52" spans="1:37" ht="16.5" customHeight="1" x14ac:dyDescent="0.2">
      <c r="A52" s="22">
        <v>44763</v>
      </c>
      <c r="B52" s="20" t="s">
        <v>84</v>
      </c>
      <c r="C52" s="20" t="s">
        <v>93</v>
      </c>
      <c r="D52" s="21"/>
      <c r="E52" s="9">
        <v>14</v>
      </c>
      <c r="F52" s="9"/>
      <c r="G52" s="9"/>
      <c r="H52" s="9"/>
      <c r="I52" s="9"/>
      <c r="J52" s="51"/>
      <c r="K52" s="9"/>
      <c r="L52" s="9"/>
      <c r="M52" s="9"/>
      <c r="N52" s="9"/>
      <c r="O52" s="9"/>
      <c r="P52" s="9"/>
      <c r="Q52" s="9"/>
      <c r="R52" s="9"/>
      <c r="S52" s="9"/>
      <c r="T52" s="9"/>
      <c r="U52" s="14">
        <f t="shared" si="2"/>
        <v>14</v>
      </c>
      <c r="V52" s="63">
        <f t="shared" si="1"/>
        <v>30109.450000000004</v>
      </c>
      <c r="W52" s="300"/>
      <c r="X52" s="285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7"/>
    </row>
    <row r="53" spans="1:37" ht="16.5" customHeight="1" x14ac:dyDescent="0.2">
      <c r="A53" s="22">
        <v>44763</v>
      </c>
      <c r="B53" s="20" t="s">
        <v>212</v>
      </c>
      <c r="C53" s="20" t="s">
        <v>25</v>
      </c>
      <c r="D53" s="21"/>
      <c r="E53" s="9"/>
      <c r="F53" s="9"/>
      <c r="G53" s="9"/>
      <c r="H53" s="9"/>
      <c r="I53" s="9"/>
      <c r="J53" s="51"/>
      <c r="K53" s="9"/>
      <c r="L53" s="9"/>
      <c r="M53" s="9"/>
      <c r="N53" s="9"/>
      <c r="O53" s="9"/>
      <c r="P53" s="9">
        <v>500</v>
      </c>
      <c r="Q53" s="9"/>
      <c r="R53" s="9"/>
      <c r="S53" s="9"/>
      <c r="T53" s="9"/>
      <c r="U53" s="14">
        <f t="shared" si="2"/>
        <v>500</v>
      </c>
      <c r="V53" s="63">
        <f t="shared" si="1"/>
        <v>30609.450000000004</v>
      </c>
      <c r="W53" s="300"/>
      <c r="X53" s="285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7"/>
    </row>
    <row r="54" spans="1:37" ht="16.5" customHeight="1" x14ac:dyDescent="0.2">
      <c r="A54" s="22">
        <v>44763</v>
      </c>
      <c r="B54" s="20" t="s">
        <v>213</v>
      </c>
      <c r="C54" s="20" t="s">
        <v>25</v>
      </c>
      <c r="D54" s="21"/>
      <c r="E54" s="9"/>
      <c r="F54" s="9"/>
      <c r="G54" s="9"/>
      <c r="H54" s="9"/>
      <c r="I54" s="9"/>
      <c r="J54" s="51"/>
      <c r="K54" s="9"/>
      <c r="L54" s="9"/>
      <c r="M54" s="9"/>
      <c r="N54" s="9"/>
      <c r="O54" s="9"/>
      <c r="P54" s="9">
        <v>500</v>
      </c>
      <c r="Q54" s="9"/>
      <c r="R54" s="9"/>
      <c r="S54" s="9"/>
      <c r="T54" s="9"/>
      <c r="U54" s="14">
        <f t="shared" si="2"/>
        <v>500</v>
      </c>
      <c r="V54" s="63">
        <f t="shared" si="1"/>
        <v>31109.450000000004</v>
      </c>
      <c r="W54" s="300"/>
      <c r="X54" s="285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7"/>
    </row>
    <row r="55" spans="1:37" ht="16.5" customHeight="1" x14ac:dyDescent="0.2">
      <c r="A55" s="22">
        <v>44763</v>
      </c>
      <c r="B55" s="20" t="s">
        <v>214</v>
      </c>
      <c r="C55" s="20" t="s">
        <v>25</v>
      </c>
      <c r="D55" s="21"/>
      <c r="E55" s="9"/>
      <c r="F55" s="9"/>
      <c r="G55" s="9"/>
      <c r="H55" s="9"/>
      <c r="I55" s="9"/>
      <c r="J55" s="51"/>
      <c r="K55" s="9"/>
      <c r="L55" s="9"/>
      <c r="M55" s="9"/>
      <c r="N55" s="9"/>
      <c r="O55" s="9"/>
      <c r="P55" s="9">
        <v>350</v>
      </c>
      <c r="Q55" s="9"/>
      <c r="R55" s="9"/>
      <c r="S55" s="9"/>
      <c r="T55" s="9"/>
      <c r="U55" s="14">
        <f t="shared" si="2"/>
        <v>350</v>
      </c>
      <c r="V55" s="63">
        <f t="shared" si="1"/>
        <v>31459.450000000004</v>
      </c>
      <c r="W55" s="300"/>
      <c r="X55" s="285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7"/>
    </row>
    <row r="56" spans="1:37" ht="16.5" customHeight="1" x14ac:dyDescent="0.2">
      <c r="A56" s="22">
        <v>44763</v>
      </c>
      <c r="B56" s="20" t="s">
        <v>215</v>
      </c>
      <c r="C56" s="20" t="s">
        <v>25</v>
      </c>
      <c r="D56" s="21"/>
      <c r="E56" s="9"/>
      <c r="F56" s="9"/>
      <c r="G56" s="9"/>
      <c r="H56" s="9"/>
      <c r="I56" s="9"/>
      <c r="J56" s="51"/>
      <c r="K56" s="9"/>
      <c r="L56" s="9"/>
      <c r="M56" s="9"/>
      <c r="N56" s="9"/>
      <c r="O56" s="9"/>
      <c r="P56" s="9">
        <v>350</v>
      </c>
      <c r="Q56" s="9"/>
      <c r="R56" s="9"/>
      <c r="S56" s="9"/>
      <c r="T56" s="9"/>
      <c r="U56" s="14">
        <f t="shared" si="2"/>
        <v>350</v>
      </c>
      <c r="V56" s="63">
        <f t="shared" si="1"/>
        <v>31809.450000000004</v>
      </c>
      <c r="W56" s="300" t="s">
        <v>279</v>
      </c>
      <c r="X56" s="285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7"/>
    </row>
    <row r="57" spans="1:37" ht="16.5" customHeight="1" x14ac:dyDescent="0.2">
      <c r="A57" s="22">
        <v>44775</v>
      </c>
      <c r="B57" s="20" t="s">
        <v>173</v>
      </c>
      <c r="C57" s="20" t="s">
        <v>60</v>
      </c>
      <c r="D57" s="21"/>
      <c r="E57" s="9">
        <v>72.78</v>
      </c>
      <c r="F57" s="9"/>
      <c r="G57" s="9"/>
      <c r="H57" s="9"/>
      <c r="I57" s="9"/>
      <c r="J57" s="51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 t="shared" si="2"/>
        <v>72.78</v>
      </c>
      <c r="V57" s="63">
        <f t="shared" si="1"/>
        <v>31882.230000000003</v>
      </c>
      <c r="W57" s="300"/>
      <c r="X57" s="285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7"/>
    </row>
    <row r="58" spans="1:37" ht="16.5" customHeight="1" x14ac:dyDescent="0.2">
      <c r="A58" s="22">
        <v>44775</v>
      </c>
      <c r="B58" s="20" t="s">
        <v>82</v>
      </c>
      <c r="C58" s="20" t="s">
        <v>216</v>
      </c>
      <c r="D58" s="21"/>
      <c r="E58" s="9">
        <v>295</v>
      </c>
      <c r="F58" s="9"/>
      <c r="G58" s="9"/>
      <c r="H58" s="9"/>
      <c r="I58" s="9"/>
      <c r="J58" s="51"/>
      <c r="K58" s="9"/>
      <c r="L58" s="9"/>
      <c r="M58" s="9"/>
      <c r="N58" s="9"/>
      <c r="O58" s="9"/>
      <c r="P58" s="9"/>
      <c r="Q58" s="9"/>
      <c r="R58" s="9"/>
      <c r="S58" s="9"/>
      <c r="T58" s="9"/>
      <c r="U58" s="14">
        <f t="shared" si="2"/>
        <v>295</v>
      </c>
      <c r="V58" s="63">
        <f t="shared" si="1"/>
        <v>32177.230000000003</v>
      </c>
      <c r="W58" s="300"/>
      <c r="X58" s="285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7"/>
    </row>
    <row r="59" spans="1:37" ht="16.5" customHeight="1" x14ac:dyDescent="0.2">
      <c r="A59" s="22">
        <v>44775</v>
      </c>
      <c r="B59" s="20" t="s">
        <v>174</v>
      </c>
      <c r="C59" s="20" t="s">
        <v>37</v>
      </c>
      <c r="D59" s="21"/>
      <c r="E59" s="9"/>
      <c r="F59" s="9"/>
      <c r="G59" s="9"/>
      <c r="H59" s="9">
        <v>1892.68</v>
      </c>
      <c r="I59" s="9"/>
      <c r="J59" s="51"/>
      <c r="K59" s="9"/>
      <c r="L59" s="9"/>
      <c r="M59" s="9"/>
      <c r="N59" s="9"/>
      <c r="O59" s="9"/>
      <c r="P59" s="9"/>
      <c r="Q59" s="9"/>
      <c r="R59" s="9"/>
      <c r="S59" s="9"/>
      <c r="T59" s="9">
        <v>378.54</v>
      </c>
      <c r="U59" s="14">
        <f t="shared" si="2"/>
        <v>2271.2200000000003</v>
      </c>
      <c r="V59" s="63">
        <f t="shared" si="1"/>
        <v>34448.450000000004</v>
      </c>
      <c r="W59" s="300"/>
      <c r="X59" s="285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7"/>
    </row>
    <row r="60" spans="1:37" ht="16.5" customHeight="1" x14ac:dyDescent="0.2">
      <c r="A60" s="22">
        <v>44775</v>
      </c>
      <c r="B60" s="20" t="s">
        <v>173</v>
      </c>
      <c r="C60" s="20" t="s">
        <v>86</v>
      </c>
      <c r="D60" s="21"/>
      <c r="E60" s="9">
        <v>10</v>
      </c>
      <c r="F60" s="9">
        <v>1328.91</v>
      </c>
      <c r="G60" s="9"/>
      <c r="H60" s="9"/>
      <c r="I60" s="9"/>
      <c r="J60" s="51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 t="shared" si="2"/>
        <v>1338.91</v>
      </c>
      <c r="V60" s="63">
        <f t="shared" si="1"/>
        <v>35787.360000000008</v>
      </c>
      <c r="W60" s="300" t="s">
        <v>279</v>
      </c>
      <c r="X60" s="285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7"/>
    </row>
    <row r="61" spans="1:37" ht="16.5" customHeight="1" x14ac:dyDescent="0.2">
      <c r="A61" s="22">
        <v>44810</v>
      </c>
      <c r="B61" s="20" t="s">
        <v>173</v>
      </c>
      <c r="C61" s="20" t="s">
        <v>60</v>
      </c>
      <c r="D61" s="21"/>
      <c r="E61" s="9">
        <v>85.87</v>
      </c>
      <c r="F61" s="9"/>
      <c r="G61" s="9"/>
      <c r="H61" s="9"/>
      <c r="I61" s="9"/>
      <c r="J61" s="51"/>
      <c r="K61" s="9"/>
      <c r="L61" s="9"/>
      <c r="M61" s="9"/>
      <c r="N61" s="9"/>
      <c r="O61" s="9"/>
      <c r="P61" s="9"/>
      <c r="Q61" s="9"/>
      <c r="R61" s="9"/>
      <c r="S61" s="9"/>
      <c r="T61" s="9">
        <v>1.0900000000000001</v>
      </c>
      <c r="U61" s="14">
        <f t="shared" si="2"/>
        <v>86.960000000000008</v>
      </c>
      <c r="V61" s="63">
        <f t="shared" si="1"/>
        <v>35874.320000000007</v>
      </c>
      <c r="W61" s="300"/>
      <c r="X61" s="285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7"/>
    </row>
    <row r="62" spans="1:37" ht="16.5" customHeight="1" x14ac:dyDescent="0.2">
      <c r="A62" s="22">
        <v>44810</v>
      </c>
      <c r="B62" s="20" t="s">
        <v>174</v>
      </c>
      <c r="C62" s="20" t="s">
        <v>37</v>
      </c>
      <c r="D62" s="21"/>
      <c r="E62" s="9"/>
      <c r="F62" s="9"/>
      <c r="G62" s="9"/>
      <c r="H62" s="9">
        <v>1892.68</v>
      </c>
      <c r="I62" s="9"/>
      <c r="J62" s="51"/>
      <c r="K62" s="9"/>
      <c r="L62" s="9"/>
      <c r="M62" s="9"/>
      <c r="N62" s="9"/>
      <c r="O62" s="9"/>
      <c r="P62" s="9"/>
      <c r="Q62" s="9"/>
      <c r="R62" s="9"/>
      <c r="S62" s="9"/>
      <c r="T62" s="9">
        <v>378.54</v>
      </c>
      <c r="U62" s="14">
        <f t="shared" si="2"/>
        <v>2271.2200000000003</v>
      </c>
      <c r="V62" s="63">
        <f t="shared" si="1"/>
        <v>38145.540000000008</v>
      </c>
      <c r="W62" s="300"/>
      <c r="X62" s="285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7"/>
    </row>
    <row r="63" spans="1:37" ht="16.5" customHeight="1" x14ac:dyDescent="0.2">
      <c r="A63" s="22">
        <v>44810</v>
      </c>
      <c r="B63" s="20" t="s">
        <v>173</v>
      </c>
      <c r="C63" s="13" t="s">
        <v>86</v>
      </c>
      <c r="D63" s="21"/>
      <c r="E63" s="9">
        <v>10</v>
      </c>
      <c r="F63" s="9">
        <v>1329.11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4">
        <f t="shared" ref="U63:U94" si="3">SUM(E63:T63)</f>
        <v>1339.11</v>
      </c>
      <c r="V63" s="63">
        <f t="shared" si="1"/>
        <v>39484.650000000009</v>
      </c>
      <c r="W63" s="300"/>
      <c r="X63" s="285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7"/>
    </row>
    <row r="64" spans="1:37" ht="16.5" customHeight="1" x14ac:dyDescent="0.2">
      <c r="A64" s="22">
        <v>44810</v>
      </c>
      <c r="B64" s="20" t="s">
        <v>195</v>
      </c>
      <c r="C64" s="20" t="s">
        <v>196</v>
      </c>
      <c r="D64" s="21"/>
      <c r="E64" s="9">
        <v>27.6</v>
      </c>
      <c r="F64" s="9"/>
      <c r="G64" s="9"/>
      <c r="H64" s="9"/>
      <c r="I64" s="9"/>
      <c r="J64" s="51"/>
      <c r="K64" s="9"/>
      <c r="L64" s="9"/>
      <c r="M64" s="9"/>
      <c r="N64" s="9"/>
      <c r="O64" s="9"/>
      <c r="P64" s="9"/>
      <c r="Q64" s="9"/>
      <c r="R64" s="9"/>
      <c r="S64" s="9"/>
      <c r="T64" s="9">
        <v>5.52</v>
      </c>
      <c r="U64" s="14">
        <f t="shared" si="3"/>
        <v>33.120000000000005</v>
      </c>
      <c r="V64" s="63">
        <f t="shared" si="1"/>
        <v>39517.770000000011</v>
      </c>
      <c r="W64" s="300"/>
      <c r="X64" s="285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7"/>
    </row>
    <row r="65" spans="1:37" ht="16.5" customHeight="1" x14ac:dyDescent="0.2">
      <c r="A65" s="22">
        <v>44810</v>
      </c>
      <c r="B65" s="20" t="s">
        <v>290</v>
      </c>
      <c r="C65" s="13" t="s">
        <v>291</v>
      </c>
      <c r="D65" s="21"/>
      <c r="E65" s="9"/>
      <c r="F65" s="9"/>
      <c r="G65" s="9"/>
      <c r="H65" s="9"/>
      <c r="I65" s="9"/>
      <c r="J65" s="9"/>
      <c r="K65" s="9"/>
      <c r="L65" s="9"/>
      <c r="M65" s="9">
        <v>170</v>
      </c>
      <c r="N65" s="9"/>
      <c r="O65" s="9"/>
      <c r="P65" s="9"/>
      <c r="Q65" s="9"/>
      <c r="R65" s="9"/>
      <c r="S65" s="9"/>
      <c r="T65" s="9"/>
      <c r="U65" s="14">
        <f t="shared" si="3"/>
        <v>170</v>
      </c>
      <c r="V65" s="63">
        <f t="shared" si="1"/>
        <v>39687.770000000011</v>
      </c>
      <c r="W65" s="300" t="s">
        <v>279</v>
      </c>
      <c r="X65" s="285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7"/>
    </row>
    <row r="66" spans="1:37" ht="16.5" customHeight="1" x14ac:dyDescent="0.2">
      <c r="A66" s="22">
        <v>44838</v>
      </c>
      <c r="B66" s="20" t="s">
        <v>173</v>
      </c>
      <c r="C66" s="13" t="s">
        <v>60</v>
      </c>
      <c r="D66" s="21"/>
      <c r="E66" s="9">
        <v>74.94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v>2.39</v>
      </c>
      <c r="U66" s="14">
        <f t="shared" si="3"/>
        <v>77.33</v>
      </c>
      <c r="V66" s="63">
        <f t="shared" si="1"/>
        <v>39765.100000000013</v>
      </c>
      <c r="W66" s="300"/>
      <c r="X66" s="285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7"/>
    </row>
    <row r="67" spans="1:37" ht="16.5" customHeight="1" x14ac:dyDescent="0.2">
      <c r="A67" s="22">
        <v>44838</v>
      </c>
      <c r="B67" s="20" t="s">
        <v>174</v>
      </c>
      <c r="C67" s="13" t="s">
        <v>37</v>
      </c>
      <c r="D67" s="21"/>
      <c r="E67" s="9"/>
      <c r="F67" s="9"/>
      <c r="G67" s="9"/>
      <c r="H67" s="9">
        <v>1892.68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378.54</v>
      </c>
      <c r="U67" s="14">
        <f t="shared" si="3"/>
        <v>2271.2200000000003</v>
      </c>
      <c r="V67" s="63">
        <f t="shared" si="1"/>
        <v>42036.320000000014</v>
      </c>
      <c r="W67" s="300"/>
      <c r="X67" s="285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7"/>
    </row>
    <row r="68" spans="1:37" ht="16.5" customHeight="1" x14ac:dyDescent="0.2">
      <c r="A68" s="22">
        <v>44838</v>
      </c>
      <c r="B68" s="20" t="s">
        <v>173</v>
      </c>
      <c r="C68" s="13" t="s">
        <v>86</v>
      </c>
      <c r="D68" s="21"/>
      <c r="E68" s="9">
        <v>10</v>
      </c>
      <c r="F68" s="9">
        <v>1328.91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f t="shared" si="3"/>
        <v>1338.91</v>
      </c>
      <c r="V68" s="63">
        <f t="shared" si="1"/>
        <v>43375.230000000018</v>
      </c>
      <c r="W68" s="300"/>
      <c r="X68" s="285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7"/>
    </row>
    <row r="69" spans="1:37" ht="16.5" customHeight="1" x14ac:dyDescent="0.2">
      <c r="A69" s="22">
        <v>44838</v>
      </c>
      <c r="B69" s="20" t="s">
        <v>293</v>
      </c>
      <c r="C69" s="13" t="s">
        <v>294</v>
      </c>
      <c r="D69" s="21"/>
      <c r="E69" s="9"/>
      <c r="F69" s="9"/>
      <c r="G69" s="9">
        <v>600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120</v>
      </c>
      <c r="U69" s="14">
        <f t="shared" si="3"/>
        <v>720</v>
      </c>
      <c r="V69" s="63">
        <f t="shared" si="1"/>
        <v>44095.230000000018</v>
      </c>
      <c r="W69" s="300"/>
      <c r="X69" s="285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7"/>
    </row>
    <row r="70" spans="1:37" ht="16.5" customHeight="1" x14ac:dyDescent="0.2">
      <c r="A70" s="22">
        <v>44838</v>
      </c>
      <c r="B70" s="20" t="s">
        <v>67</v>
      </c>
      <c r="C70" s="13" t="s">
        <v>79</v>
      </c>
      <c r="D70" s="21"/>
      <c r="E70" s="9"/>
      <c r="F70" s="13">
        <v>740.68</v>
      </c>
      <c r="G70"/>
      <c r="H70"/>
      <c r="I70"/>
      <c r="J70"/>
      <c r="K70"/>
      <c r="L70"/>
      <c r="M70"/>
      <c r="N70"/>
      <c r="O70"/>
      <c r="P70" s="9"/>
      <c r="Q70"/>
      <c r="R70"/>
      <c r="S70"/>
      <c r="T70" s="9"/>
      <c r="U70" s="14">
        <f t="shared" si="3"/>
        <v>740.68</v>
      </c>
      <c r="V70" s="63">
        <f t="shared" si="1"/>
        <v>44835.910000000018</v>
      </c>
      <c r="W70" s="300"/>
      <c r="X70" s="285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7"/>
    </row>
    <row r="71" spans="1:37" ht="16.5" customHeight="1" x14ac:dyDescent="0.2">
      <c r="A71" s="22">
        <v>44838</v>
      </c>
      <c r="B71" s="20" t="s">
        <v>45</v>
      </c>
      <c r="C71" s="13" t="s">
        <v>295</v>
      </c>
      <c r="D71" s="21"/>
      <c r="E71" s="5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1000</v>
      </c>
      <c r="R71" s="9"/>
      <c r="S71" s="9"/>
      <c r="T71" s="9"/>
      <c r="U71" s="14">
        <f t="shared" si="3"/>
        <v>1000</v>
      </c>
      <c r="V71" s="63">
        <f t="shared" ref="V71:V125" si="4">+V70+U71</f>
        <v>45835.910000000018</v>
      </c>
      <c r="W71" s="300"/>
      <c r="X71" s="285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7"/>
    </row>
    <row r="72" spans="1:37" ht="16.5" customHeight="1" x14ac:dyDescent="0.2">
      <c r="A72" s="22">
        <v>44838</v>
      </c>
      <c r="B72" s="20" t="s">
        <v>198</v>
      </c>
      <c r="C72" s="20" t="s">
        <v>199</v>
      </c>
      <c r="D72" s="21"/>
      <c r="E72" s="9">
        <v>7.6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4">
        <f t="shared" si="3"/>
        <v>7.6</v>
      </c>
      <c r="V72" s="63">
        <f t="shared" si="4"/>
        <v>45843.510000000017</v>
      </c>
      <c r="W72" s="300" t="s">
        <v>279</v>
      </c>
      <c r="X72" s="285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7"/>
    </row>
    <row r="73" spans="1:37" ht="16.5" customHeight="1" x14ac:dyDescent="0.2">
      <c r="A73" s="22">
        <v>44869</v>
      </c>
      <c r="B73" s="20" t="s">
        <v>173</v>
      </c>
      <c r="C73" s="13" t="s">
        <v>60</v>
      </c>
      <c r="D73" s="21"/>
      <c r="E73" s="9">
        <v>93.79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2.35</v>
      </c>
      <c r="U73" s="14">
        <f t="shared" si="3"/>
        <v>96.14</v>
      </c>
      <c r="V73" s="63">
        <f t="shared" si="4"/>
        <v>45939.650000000016</v>
      </c>
      <c r="W73" s="300"/>
      <c r="X73" s="285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7"/>
    </row>
    <row r="74" spans="1:37" ht="16.5" customHeight="1" x14ac:dyDescent="0.2">
      <c r="A74" s="22">
        <v>44869</v>
      </c>
      <c r="B74" s="20" t="s">
        <v>174</v>
      </c>
      <c r="C74" s="13" t="s">
        <v>37</v>
      </c>
      <c r="D74" s="21"/>
      <c r="E74" s="9"/>
      <c r="F74" s="9"/>
      <c r="G74" s="9"/>
      <c r="H74" s="9">
        <v>1762.52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v>352.5</v>
      </c>
      <c r="U74" s="14">
        <f t="shared" si="3"/>
        <v>2115.02</v>
      </c>
      <c r="V74" s="63">
        <f t="shared" si="4"/>
        <v>48054.670000000013</v>
      </c>
      <c r="W74" s="300"/>
      <c r="X74" s="285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7"/>
    </row>
    <row r="75" spans="1:37" ht="16.5" customHeight="1" x14ac:dyDescent="0.2">
      <c r="A75" s="22">
        <v>44869</v>
      </c>
      <c r="B75" s="20" t="s">
        <v>173</v>
      </c>
      <c r="C75" s="13" t="s">
        <v>86</v>
      </c>
      <c r="D75" s="21"/>
      <c r="E75" s="9">
        <v>10</v>
      </c>
      <c r="F75" s="9">
        <v>1334.38</v>
      </c>
      <c r="G75" s="9"/>
      <c r="H75" s="9"/>
      <c r="I75" s="9"/>
      <c r="J75" s="51"/>
      <c r="K75" s="9"/>
      <c r="L75" s="9"/>
      <c r="M75" s="9"/>
      <c r="N75" s="9"/>
      <c r="O75" s="9"/>
      <c r="P75" s="9"/>
      <c r="Q75" s="9"/>
      <c r="R75" s="9"/>
      <c r="S75" s="9"/>
      <c r="T75" s="9"/>
      <c r="U75" s="14">
        <f t="shared" si="3"/>
        <v>1344.38</v>
      </c>
      <c r="V75" s="63">
        <f t="shared" si="4"/>
        <v>49399.05000000001</v>
      </c>
      <c r="W75" s="300"/>
      <c r="X75" s="285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7"/>
    </row>
    <row r="76" spans="1:37" ht="16.5" customHeight="1" x14ac:dyDescent="0.2">
      <c r="A76" s="22">
        <v>44869</v>
      </c>
      <c r="B76" s="20" t="s">
        <v>195</v>
      </c>
      <c r="C76" s="20" t="s">
        <v>196</v>
      </c>
      <c r="D76" s="21"/>
      <c r="E76" s="9">
        <v>55.82</v>
      </c>
      <c r="F76" s="9"/>
      <c r="G76" s="9"/>
      <c r="H76" s="9"/>
      <c r="I76" s="9"/>
      <c r="J76" s="51"/>
      <c r="K76" s="9"/>
      <c r="L76" s="9"/>
      <c r="M76" s="9"/>
      <c r="N76" s="9">
        <v>11.17</v>
      </c>
      <c r="O76" s="9"/>
      <c r="P76" s="9"/>
      <c r="Q76" s="9"/>
      <c r="R76" s="9"/>
      <c r="S76" s="9"/>
      <c r="T76" s="9"/>
      <c r="U76" s="14">
        <f t="shared" si="3"/>
        <v>66.989999999999995</v>
      </c>
      <c r="V76" s="63">
        <f t="shared" si="4"/>
        <v>49466.040000000008</v>
      </c>
      <c r="W76" s="300"/>
      <c r="X76" s="285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7"/>
    </row>
    <row r="77" spans="1:37" ht="16.5" customHeight="1" x14ac:dyDescent="0.2">
      <c r="A77" s="22">
        <v>44869</v>
      </c>
      <c r="B77" s="20" t="s">
        <v>82</v>
      </c>
      <c r="C77" s="13" t="s">
        <v>304</v>
      </c>
      <c r="D77" s="21"/>
      <c r="E77" s="9"/>
      <c r="F77" s="9"/>
      <c r="G77" s="9"/>
      <c r="H77" s="9"/>
      <c r="I77" s="9"/>
      <c r="J77" s="51"/>
      <c r="K77" s="9">
        <v>190</v>
      </c>
      <c r="L77" s="9"/>
      <c r="M77" s="9"/>
      <c r="N77" s="9"/>
      <c r="O77" s="9"/>
      <c r="P77" s="9"/>
      <c r="Q77" s="9"/>
      <c r="R77" s="9"/>
      <c r="S77" s="9"/>
      <c r="T77" s="9"/>
      <c r="U77" s="14">
        <f t="shared" si="3"/>
        <v>190</v>
      </c>
      <c r="V77" s="63">
        <f t="shared" si="4"/>
        <v>49656.040000000008</v>
      </c>
      <c r="W77" s="300"/>
      <c r="X77" s="285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7"/>
    </row>
    <row r="78" spans="1:37" ht="16.5" customHeight="1" x14ac:dyDescent="0.2">
      <c r="A78" s="22">
        <v>44869</v>
      </c>
      <c r="B78" s="20" t="s">
        <v>305</v>
      </c>
      <c r="C78" s="20" t="s">
        <v>185</v>
      </c>
      <c r="D78" s="21"/>
      <c r="E78" s="9">
        <v>25</v>
      </c>
      <c r="F78" s="9"/>
      <c r="G78" s="9"/>
      <c r="H78" s="9"/>
      <c r="I78" s="9"/>
      <c r="J78" s="51"/>
      <c r="K78" s="9"/>
      <c r="L78" s="9"/>
      <c r="M78" s="9"/>
      <c r="N78" s="9"/>
      <c r="O78" s="9"/>
      <c r="P78" s="9"/>
      <c r="Q78" s="9"/>
      <c r="R78" s="9"/>
      <c r="S78" s="9"/>
      <c r="T78" s="9"/>
      <c r="U78" s="14">
        <f t="shared" si="3"/>
        <v>25</v>
      </c>
      <c r="V78" s="63">
        <f t="shared" si="4"/>
        <v>49681.040000000008</v>
      </c>
      <c r="W78" s="300"/>
      <c r="X78" s="285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7"/>
    </row>
    <row r="79" spans="1:37" ht="16.5" customHeight="1" x14ac:dyDescent="0.2">
      <c r="A79" s="22">
        <v>44869</v>
      </c>
      <c r="B79" s="20" t="s">
        <v>303</v>
      </c>
      <c r="C79" s="13" t="s">
        <v>306</v>
      </c>
      <c r="D79" s="21"/>
      <c r="E79" s="9"/>
      <c r="F79" s="9"/>
      <c r="G79" s="9"/>
      <c r="H79" s="9"/>
      <c r="I79" s="9"/>
      <c r="J79" s="51">
        <v>1684.72</v>
      </c>
      <c r="K79" s="9"/>
      <c r="L79" s="9"/>
      <c r="M79" s="9"/>
      <c r="N79" s="9"/>
      <c r="O79" s="9"/>
      <c r="P79" s="9"/>
      <c r="Q79" s="9"/>
      <c r="R79" s="9"/>
      <c r="S79" s="9"/>
      <c r="T79" s="9">
        <v>336.95</v>
      </c>
      <c r="U79" s="14">
        <f t="shared" si="3"/>
        <v>2021.67</v>
      </c>
      <c r="V79" s="63">
        <f t="shared" si="4"/>
        <v>51702.710000000006</v>
      </c>
      <c r="W79" s="300"/>
      <c r="X79" s="285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7"/>
    </row>
    <row r="80" spans="1:37" ht="16.5" customHeight="1" x14ac:dyDescent="0.2">
      <c r="A80" s="22">
        <v>44869</v>
      </c>
      <c r="B80" s="20" t="s">
        <v>307</v>
      </c>
      <c r="C80" s="20" t="s">
        <v>308</v>
      </c>
      <c r="D80" s="21"/>
      <c r="E80" s="9">
        <v>187.5</v>
      </c>
      <c r="F80" s="9"/>
      <c r="G80" s="9"/>
      <c r="H80" s="9"/>
      <c r="I80" s="9"/>
      <c r="J80" s="51"/>
      <c r="K80" s="9"/>
      <c r="L80" s="9"/>
      <c r="M80" s="9"/>
      <c r="N80" s="9"/>
      <c r="O80" s="9"/>
      <c r="P80" s="9"/>
      <c r="Q80" s="9"/>
      <c r="R80" s="9"/>
      <c r="S80" s="9"/>
      <c r="T80" s="9">
        <v>37.5</v>
      </c>
      <c r="U80" s="14">
        <f t="shared" si="3"/>
        <v>225</v>
      </c>
      <c r="V80" s="63">
        <f t="shared" si="4"/>
        <v>51927.710000000006</v>
      </c>
      <c r="W80" s="300"/>
      <c r="X80" s="285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7"/>
    </row>
    <row r="81" spans="1:37" ht="16.5" customHeight="1" x14ac:dyDescent="0.2">
      <c r="A81" s="22">
        <v>45965</v>
      </c>
      <c r="B81" s="20" t="s">
        <v>231</v>
      </c>
      <c r="C81" s="20" t="s">
        <v>309</v>
      </c>
      <c r="D81" s="21"/>
      <c r="E81" s="9"/>
      <c r="F81" s="9"/>
      <c r="G81" s="9"/>
      <c r="H81" s="9"/>
      <c r="I81" s="9"/>
      <c r="J81" s="51"/>
      <c r="K81" s="9"/>
      <c r="L81" s="9">
        <v>8541.3700000000008</v>
      </c>
      <c r="M81" s="9"/>
      <c r="N81" s="9"/>
      <c r="O81" s="9"/>
      <c r="P81" s="9"/>
      <c r="Q81" s="9"/>
      <c r="R81" s="9"/>
      <c r="S81" s="9"/>
      <c r="T81" s="9"/>
      <c r="U81" s="14">
        <f t="shared" si="3"/>
        <v>8541.3700000000008</v>
      </c>
      <c r="V81" s="63">
        <f t="shared" si="4"/>
        <v>60469.080000000009</v>
      </c>
      <c r="W81" s="300" t="s">
        <v>279</v>
      </c>
      <c r="X81" s="285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7"/>
    </row>
    <row r="82" spans="1:37" ht="16.5" customHeight="1" x14ac:dyDescent="0.2">
      <c r="A82" s="22"/>
      <c r="B82" s="20"/>
      <c r="C82" s="20"/>
      <c r="D82" s="21"/>
      <c r="E82" s="9"/>
      <c r="F82" s="9"/>
      <c r="G82" s="9"/>
      <c r="H82" s="9"/>
      <c r="I82" s="9"/>
      <c r="J82" s="51"/>
      <c r="K82" s="9"/>
      <c r="L82" s="9"/>
      <c r="M82" s="9"/>
      <c r="N82" s="9"/>
      <c r="O82" s="9"/>
      <c r="P82" s="9"/>
      <c r="Q82" s="9"/>
      <c r="R82" s="9"/>
      <c r="S82" s="9"/>
      <c r="T82" s="9"/>
      <c r="U82" s="14">
        <f t="shared" si="3"/>
        <v>0</v>
      </c>
      <c r="V82" s="63">
        <f t="shared" si="4"/>
        <v>60469.080000000009</v>
      </c>
      <c r="W82" s="300"/>
      <c r="X82" s="285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7"/>
    </row>
    <row r="83" spans="1:37" ht="16.5" customHeight="1" x14ac:dyDescent="0.2">
      <c r="A83" s="22"/>
      <c r="B83" s="20"/>
      <c r="C83" s="20"/>
      <c r="D83" s="21"/>
      <c r="E83" s="9"/>
      <c r="F83" s="9"/>
      <c r="G83" s="9"/>
      <c r="H83" s="9"/>
      <c r="I83" s="9"/>
      <c r="J83" s="51"/>
      <c r="K83" s="9"/>
      <c r="L83" s="9"/>
      <c r="M83" s="9"/>
      <c r="N83" s="9"/>
      <c r="O83" s="9"/>
      <c r="P83" s="9"/>
      <c r="Q83" s="9"/>
      <c r="R83" s="9"/>
      <c r="S83" s="9"/>
      <c r="T83" s="9"/>
      <c r="U83" s="14">
        <f t="shared" si="3"/>
        <v>0</v>
      </c>
      <c r="V83" s="63">
        <f t="shared" si="4"/>
        <v>60469.080000000009</v>
      </c>
      <c r="W83" s="300"/>
      <c r="X83" s="285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7"/>
    </row>
    <row r="84" spans="1:37" s="13" customFormat="1" ht="16.5" customHeight="1" x14ac:dyDescent="0.2">
      <c r="A84" s="22"/>
      <c r="B84" s="20"/>
      <c r="D84" s="21"/>
      <c r="E84" s="9"/>
      <c r="P84" s="53"/>
      <c r="T84" s="54"/>
      <c r="U84" s="14">
        <f t="shared" si="3"/>
        <v>0</v>
      </c>
      <c r="V84" s="63">
        <f t="shared" si="4"/>
        <v>60469.080000000009</v>
      </c>
      <c r="W84" s="300"/>
      <c r="X84" s="285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7"/>
    </row>
    <row r="85" spans="1:37" s="13" customFormat="1" ht="16.5" customHeight="1" x14ac:dyDescent="0.2">
      <c r="A85" s="22"/>
      <c r="B85" s="20"/>
      <c r="D85" s="2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4"/>
      <c r="U85" s="14">
        <f t="shared" si="3"/>
        <v>0</v>
      </c>
      <c r="V85" s="63">
        <f t="shared" si="4"/>
        <v>60469.080000000009</v>
      </c>
      <c r="W85" s="300"/>
      <c r="X85" s="285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7"/>
    </row>
    <row r="86" spans="1:37" s="13" customFormat="1" ht="16.5" customHeight="1" x14ac:dyDescent="0.2">
      <c r="A86" s="22"/>
      <c r="B86" s="20"/>
      <c r="D86" s="2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4"/>
      <c r="U86" s="14">
        <f t="shared" si="3"/>
        <v>0</v>
      </c>
      <c r="V86" s="63">
        <f t="shared" si="4"/>
        <v>60469.080000000009</v>
      </c>
      <c r="W86" s="300"/>
      <c r="X86" s="285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7"/>
    </row>
    <row r="87" spans="1:37" s="13" customFormat="1" ht="16.5" customHeight="1" x14ac:dyDescent="0.2">
      <c r="A87" s="22"/>
      <c r="B87" s="20"/>
      <c r="D87" s="2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4"/>
      <c r="U87" s="14">
        <f t="shared" si="3"/>
        <v>0</v>
      </c>
      <c r="V87" s="63">
        <f t="shared" si="4"/>
        <v>60469.080000000009</v>
      </c>
      <c r="W87" s="300"/>
      <c r="X87" s="285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7"/>
    </row>
    <row r="88" spans="1:37" s="13" customFormat="1" ht="16.5" customHeight="1" x14ac:dyDescent="0.2">
      <c r="A88" s="22"/>
      <c r="B88" s="20"/>
      <c r="D88" s="2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4"/>
      <c r="U88" s="14">
        <f t="shared" si="3"/>
        <v>0</v>
      </c>
      <c r="V88" s="63">
        <f t="shared" si="4"/>
        <v>60469.080000000009</v>
      </c>
      <c r="W88" s="300"/>
      <c r="X88" s="285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7"/>
    </row>
    <row r="89" spans="1:37" s="13" customFormat="1" ht="16.5" customHeight="1" x14ac:dyDescent="0.2">
      <c r="A89" s="22"/>
      <c r="B89" s="20"/>
      <c r="D89" s="2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4"/>
      <c r="U89" s="14">
        <f t="shared" si="3"/>
        <v>0</v>
      </c>
      <c r="V89" s="63">
        <f t="shared" si="4"/>
        <v>60469.080000000009</v>
      </c>
      <c r="W89" s="300"/>
      <c r="X89" s="285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7"/>
    </row>
    <row r="90" spans="1:37" s="13" customFormat="1" ht="16.5" customHeight="1" x14ac:dyDescent="0.2">
      <c r="A90" s="22"/>
      <c r="B90" s="20"/>
      <c r="D90" s="2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4"/>
      <c r="U90" s="14">
        <f t="shared" si="3"/>
        <v>0</v>
      </c>
      <c r="V90" s="63">
        <f t="shared" si="4"/>
        <v>60469.080000000009</v>
      </c>
      <c r="W90" s="300"/>
      <c r="X90" s="285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7"/>
    </row>
    <row r="91" spans="1:37" s="13" customFormat="1" ht="16.5" customHeight="1" x14ac:dyDescent="0.2">
      <c r="A91" s="22"/>
      <c r="B91" s="20"/>
      <c r="D91" s="2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4"/>
      <c r="U91" s="14">
        <f t="shared" si="3"/>
        <v>0</v>
      </c>
      <c r="V91" s="63">
        <f t="shared" si="4"/>
        <v>60469.080000000009</v>
      </c>
      <c r="W91" s="300"/>
      <c r="X91" s="285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7"/>
    </row>
    <row r="92" spans="1:37" s="13" customFormat="1" ht="16.5" customHeight="1" x14ac:dyDescent="0.2">
      <c r="A92" s="22"/>
      <c r="B92" s="20"/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4">
        <f t="shared" si="3"/>
        <v>0</v>
      </c>
      <c r="V92" s="63">
        <f t="shared" si="4"/>
        <v>60469.080000000009</v>
      </c>
      <c r="W92" s="300"/>
      <c r="X92" s="285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7"/>
    </row>
    <row r="93" spans="1:37" s="13" customFormat="1" ht="16.5" customHeight="1" x14ac:dyDescent="0.2">
      <c r="A93" s="22"/>
      <c r="B93" s="20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">
        <f t="shared" si="3"/>
        <v>0</v>
      </c>
      <c r="V93" s="63">
        <f t="shared" si="4"/>
        <v>60469.080000000009</v>
      </c>
      <c r="W93" s="300"/>
      <c r="X93" s="285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7"/>
    </row>
    <row r="94" spans="1:37" s="13" customFormat="1" ht="16.5" customHeight="1" x14ac:dyDescent="0.2">
      <c r="A94" s="22"/>
      <c r="B94" s="20"/>
      <c r="D94" s="2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>
        <f t="shared" si="3"/>
        <v>0</v>
      </c>
      <c r="V94" s="63">
        <f t="shared" si="4"/>
        <v>60469.080000000009</v>
      </c>
      <c r="W94" s="300"/>
      <c r="X94" s="285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7"/>
    </row>
    <row r="95" spans="1:37" ht="16.5" customHeight="1" x14ac:dyDescent="0.2">
      <c r="A95" s="22"/>
      <c r="B95" s="20"/>
      <c r="C95" s="13"/>
      <c r="D95" s="2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>
        <f t="shared" ref="U95:U125" si="5">SUM(E95:T95)</f>
        <v>0</v>
      </c>
      <c r="V95" s="63">
        <f t="shared" si="4"/>
        <v>60469.080000000009</v>
      </c>
      <c r="W95" s="300"/>
      <c r="X95" s="285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7"/>
    </row>
    <row r="96" spans="1:37" ht="16.5" customHeight="1" x14ac:dyDescent="0.2">
      <c r="A96" s="22"/>
      <c r="B96" s="20"/>
      <c r="C96" s="13"/>
      <c r="D96" s="2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4">
        <f t="shared" si="5"/>
        <v>0</v>
      </c>
      <c r="V96" s="63">
        <f t="shared" si="4"/>
        <v>60469.080000000009</v>
      </c>
      <c r="W96" s="300"/>
      <c r="X96" s="285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7"/>
    </row>
    <row r="97" spans="1:37" ht="16.5" customHeight="1" x14ac:dyDescent="0.2">
      <c r="A97" s="22"/>
      <c r="B97" s="20"/>
      <c r="C97" s="13"/>
      <c r="D97" s="2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4">
        <f t="shared" si="5"/>
        <v>0</v>
      </c>
      <c r="V97" s="63">
        <f t="shared" si="4"/>
        <v>60469.080000000009</v>
      </c>
      <c r="W97" s="300"/>
      <c r="X97" s="285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7"/>
    </row>
    <row r="98" spans="1:37" ht="16.5" customHeight="1" x14ac:dyDescent="0.2">
      <c r="A98" s="22"/>
      <c r="B98" s="20"/>
      <c r="C98" s="13"/>
      <c r="D98" s="2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>
        <f t="shared" si="5"/>
        <v>0</v>
      </c>
      <c r="V98" s="63">
        <f t="shared" si="4"/>
        <v>60469.080000000009</v>
      </c>
      <c r="W98" s="300"/>
      <c r="X98" s="285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7"/>
    </row>
    <row r="99" spans="1:37" ht="16.5" customHeight="1" x14ac:dyDescent="0.2">
      <c r="A99" s="22"/>
      <c r="B99" s="20"/>
      <c r="C99" s="13"/>
      <c r="D99" s="2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4">
        <f t="shared" si="5"/>
        <v>0</v>
      </c>
      <c r="V99" s="63">
        <f t="shared" si="4"/>
        <v>60469.080000000009</v>
      </c>
      <c r="W99" s="300"/>
      <c r="X99" s="285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7"/>
    </row>
    <row r="100" spans="1:37" ht="16.5" customHeight="1" x14ac:dyDescent="0.2">
      <c r="A100" s="22"/>
      <c r="B100" s="20"/>
      <c r="C100" s="13"/>
      <c r="D100" s="2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4">
        <f t="shared" si="5"/>
        <v>0</v>
      </c>
      <c r="V100" s="63">
        <f t="shared" si="4"/>
        <v>60469.080000000009</v>
      </c>
      <c r="W100" s="300"/>
      <c r="X100" s="285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7"/>
    </row>
    <row r="101" spans="1:37" ht="16.5" customHeight="1" x14ac:dyDescent="0.2">
      <c r="A101" s="22"/>
      <c r="B101" s="20"/>
      <c r="C101" s="13"/>
      <c r="D101" s="2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4">
        <f t="shared" si="5"/>
        <v>0</v>
      </c>
      <c r="V101" s="63">
        <f t="shared" si="4"/>
        <v>60469.080000000009</v>
      </c>
      <c r="W101" s="300"/>
      <c r="X101" s="285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7"/>
    </row>
    <row r="102" spans="1:37" x14ac:dyDescent="0.2">
      <c r="A102" s="22"/>
      <c r="B102" s="20"/>
      <c r="C102" s="20"/>
      <c r="D102" s="2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>
        <f t="shared" si="5"/>
        <v>0</v>
      </c>
      <c r="V102" s="63">
        <f t="shared" si="4"/>
        <v>60469.080000000009</v>
      </c>
      <c r="W102" s="300"/>
      <c r="X102" s="285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7"/>
    </row>
    <row r="103" spans="1:37" ht="16.5" customHeight="1" x14ac:dyDescent="0.2">
      <c r="A103" s="22"/>
      <c r="B103" s="20"/>
      <c r="C103" s="20"/>
      <c r="D103" s="2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4">
        <f t="shared" si="5"/>
        <v>0</v>
      </c>
      <c r="V103" s="63">
        <f t="shared" si="4"/>
        <v>60469.080000000009</v>
      </c>
      <c r="W103" s="300"/>
      <c r="X103" s="285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7"/>
    </row>
    <row r="104" spans="1:37" ht="16.5" customHeight="1" x14ac:dyDescent="0.2">
      <c r="A104" s="22"/>
      <c r="B104" s="20"/>
      <c r="C104" s="20"/>
      <c r="D104" s="2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4">
        <f t="shared" si="5"/>
        <v>0</v>
      </c>
      <c r="V104" s="63">
        <f t="shared" si="4"/>
        <v>60469.080000000009</v>
      </c>
      <c r="W104" s="300"/>
      <c r="X104" s="285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7"/>
    </row>
    <row r="105" spans="1:37" ht="16.5" customHeight="1" x14ac:dyDescent="0.2">
      <c r="A105" s="22"/>
      <c r="B105" s="20"/>
      <c r="C105" s="20"/>
      <c r="D105" s="2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4">
        <f t="shared" si="5"/>
        <v>0</v>
      </c>
      <c r="V105" s="63">
        <f t="shared" si="4"/>
        <v>60469.080000000009</v>
      </c>
      <c r="W105" s="300"/>
      <c r="X105" s="285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7"/>
    </row>
    <row r="106" spans="1:37" ht="16.5" customHeight="1" x14ac:dyDescent="0.2">
      <c r="A106" s="22"/>
      <c r="B106" s="20"/>
      <c r="C106" s="20"/>
      <c r="D106" s="2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>
        <f t="shared" si="5"/>
        <v>0</v>
      </c>
      <c r="V106" s="63">
        <f t="shared" si="4"/>
        <v>60469.080000000009</v>
      </c>
      <c r="W106" s="300"/>
      <c r="X106" s="285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7"/>
    </row>
    <row r="107" spans="1:37" ht="16.5" customHeight="1" x14ac:dyDescent="0.2">
      <c r="A107" s="22"/>
      <c r="B107" s="20"/>
      <c r="C107" s="20"/>
      <c r="D107" s="2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4">
        <f t="shared" si="5"/>
        <v>0</v>
      </c>
      <c r="V107" s="63">
        <f t="shared" si="4"/>
        <v>60469.080000000009</v>
      </c>
      <c r="W107" s="300"/>
      <c r="X107" s="285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7"/>
    </row>
    <row r="108" spans="1:37" ht="16.5" customHeight="1" x14ac:dyDescent="0.2">
      <c r="A108" s="22"/>
      <c r="B108" s="20"/>
      <c r="C108" s="20"/>
      <c r="D108" s="2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4">
        <f t="shared" si="5"/>
        <v>0</v>
      </c>
      <c r="V108" s="63">
        <f t="shared" si="4"/>
        <v>60469.080000000009</v>
      </c>
      <c r="W108" s="300"/>
      <c r="X108" s="285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7"/>
    </row>
    <row r="109" spans="1:37" ht="16.5" customHeight="1" x14ac:dyDescent="0.2">
      <c r="A109" s="22"/>
      <c r="B109" s="20"/>
      <c r="C109" s="13"/>
      <c r="D109" s="2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4">
        <f t="shared" si="5"/>
        <v>0</v>
      </c>
      <c r="V109" s="63">
        <f t="shared" si="4"/>
        <v>60469.080000000009</v>
      </c>
      <c r="W109" s="300"/>
      <c r="X109" s="285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7"/>
    </row>
    <row r="110" spans="1:37" ht="16.5" customHeight="1" x14ac:dyDescent="0.2">
      <c r="A110" s="22"/>
      <c r="B110" s="20"/>
      <c r="C110" s="13"/>
      <c r="D110" s="2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>
        <f t="shared" si="5"/>
        <v>0</v>
      </c>
      <c r="V110" s="63">
        <f t="shared" si="4"/>
        <v>60469.080000000009</v>
      </c>
      <c r="W110" s="300"/>
      <c r="X110" s="285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7"/>
    </row>
    <row r="111" spans="1:37" ht="16.5" customHeight="1" x14ac:dyDescent="0.2">
      <c r="A111" s="22"/>
      <c r="B111" s="20"/>
      <c r="C111" s="13"/>
      <c r="D111" s="2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4">
        <f t="shared" si="5"/>
        <v>0</v>
      </c>
      <c r="V111" s="63">
        <f t="shared" si="4"/>
        <v>60469.080000000009</v>
      </c>
      <c r="W111" s="300"/>
      <c r="X111" s="285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7"/>
    </row>
    <row r="112" spans="1:37" ht="16.5" customHeight="1" x14ac:dyDescent="0.2">
      <c r="A112" s="22"/>
      <c r="B112" s="20"/>
      <c r="C112" s="13"/>
      <c r="D112" s="2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4">
        <f t="shared" si="5"/>
        <v>0</v>
      </c>
      <c r="V112" s="63">
        <f t="shared" si="4"/>
        <v>60469.080000000009</v>
      </c>
      <c r="W112" s="300"/>
      <c r="X112" s="285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7"/>
    </row>
    <row r="113" spans="1:37" ht="16.5" customHeight="1" x14ac:dyDescent="0.2">
      <c r="A113" s="22"/>
      <c r="B113" s="20"/>
      <c r="C113" s="13"/>
      <c r="D113" s="2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4">
        <f t="shared" si="5"/>
        <v>0</v>
      </c>
      <c r="V113" s="63">
        <f t="shared" si="4"/>
        <v>60469.080000000009</v>
      </c>
      <c r="W113" s="300"/>
      <c r="X113" s="285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7"/>
    </row>
    <row r="114" spans="1:37" ht="16.5" customHeight="1" x14ac:dyDescent="0.2">
      <c r="A114" s="22"/>
      <c r="B114" s="20"/>
      <c r="C114" s="13"/>
      <c r="D114" s="2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>
        <f t="shared" si="5"/>
        <v>0</v>
      </c>
      <c r="V114" s="63">
        <f t="shared" si="4"/>
        <v>60469.080000000009</v>
      </c>
      <c r="W114" s="300"/>
      <c r="X114" s="285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7"/>
    </row>
    <row r="115" spans="1:37" ht="16.5" customHeight="1" x14ac:dyDescent="0.2">
      <c r="A115" s="22"/>
      <c r="B115" s="20"/>
      <c r="C115" s="13"/>
      <c r="D115" s="2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4">
        <f t="shared" si="5"/>
        <v>0</v>
      </c>
      <c r="V115" s="63">
        <f t="shared" si="4"/>
        <v>60469.080000000009</v>
      </c>
      <c r="W115" s="300"/>
      <c r="X115" s="285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7"/>
    </row>
    <row r="116" spans="1:37" ht="16.5" customHeight="1" x14ac:dyDescent="0.2">
      <c r="A116" s="22"/>
      <c r="B116" s="20"/>
      <c r="C116" s="13"/>
      <c r="D116" s="2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4">
        <f t="shared" si="5"/>
        <v>0</v>
      </c>
      <c r="V116" s="63">
        <f t="shared" si="4"/>
        <v>60469.080000000009</v>
      </c>
      <c r="W116" s="300"/>
      <c r="X116" s="285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7"/>
    </row>
    <row r="117" spans="1:37" ht="16.5" customHeight="1" x14ac:dyDescent="0.2">
      <c r="A117" s="22"/>
      <c r="B117" s="20"/>
      <c r="C117" s="13"/>
      <c r="D117" s="2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4">
        <f t="shared" si="5"/>
        <v>0</v>
      </c>
      <c r="V117" s="63">
        <f t="shared" si="4"/>
        <v>60469.080000000009</v>
      </c>
      <c r="W117" s="300"/>
      <c r="X117" s="285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7"/>
    </row>
    <row r="118" spans="1:37" ht="16.5" customHeight="1" x14ac:dyDescent="0.2">
      <c r="A118" s="22"/>
      <c r="B118" s="20"/>
      <c r="C118" s="13"/>
      <c r="D118" s="2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>
        <f t="shared" si="5"/>
        <v>0</v>
      </c>
      <c r="V118" s="63">
        <f t="shared" si="4"/>
        <v>60469.080000000009</v>
      </c>
      <c r="W118" s="300"/>
      <c r="X118" s="285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7"/>
    </row>
    <row r="119" spans="1:37" ht="16.5" customHeight="1" x14ac:dyDescent="0.2">
      <c r="A119" s="22"/>
      <c r="B119" s="20"/>
      <c r="C119" s="13"/>
      <c r="D119" s="2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4">
        <f t="shared" si="5"/>
        <v>0</v>
      </c>
      <c r="V119" s="63">
        <f t="shared" si="4"/>
        <v>60469.080000000009</v>
      </c>
      <c r="W119" s="300"/>
      <c r="X119" s="285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7"/>
    </row>
    <row r="120" spans="1:37" ht="16.5" customHeight="1" x14ac:dyDescent="0.2">
      <c r="A120" s="22"/>
      <c r="B120" s="20"/>
      <c r="C120" s="13"/>
      <c r="D120" s="2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4">
        <f t="shared" si="5"/>
        <v>0</v>
      </c>
      <c r="V120" s="63">
        <f t="shared" si="4"/>
        <v>60469.080000000009</v>
      </c>
      <c r="W120" s="300"/>
      <c r="X120" s="285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7"/>
    </row>
    <row r="121" spans="1:37" ht="16.5" customHeight="1" x14ac:dyDescent="0.2">
      <c r="A121" s="22"/>
      <c r="B121" s="20"/>
      <c r="C121" s="13"/>
      <c r="D121" s="2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4">
        <f t="shared" si="5"/>
        <v>0</v>
      </c>
      <c r="V121" s="63">
        <f t="shared" si="4"/>
        <v>60469.080000000009</v>
      </c>
      <c r="W121" s="300"/>
      <c r="X121" s="285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7"/>
    </row>
    <row r="122" spans="1:37" ht="16.5" customHeight="1" x14ac:dyDescent="0.2">
      <c r="A122" s="22"/>
      <c r="B122" s="20"/>
      <c r="C122" s="13"/>
      <c r="D122" s="2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>
        <f t="shared" si="5"/>
        <v>0</v>
      </c>
      <c r="V122" s="63">
        <f t="shared" si="4"/>
        <v>60469.080000000009</v>
      </c>
      <c r="W122" s="300"/>
      <c r="X122" s="285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7"/>
    </row>
    <row r="123" spans="1:37" ht="16.5" customHeight="1" x14ac:dyDescent="0.2">
      <c r="A123" s="22"/>
      <c r="B123" s="20"/>
      <c r="C123" s="13"/>
      <c r="D123" s="2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4">
        <f t="shared" si="5"/>
        <v>0</v>
      </c>
      <c r="V123" s="63">
        <f t="shared" si="4"/>
        <v>60469.080000000009</v>
      </c>
      <c r="W123" s="300"/>
      <c r="X123" s="285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7"/>
    </row>
    <row r="124" spans="1:37" ht="16.5" customHeight="1" x14ac:dyDescent="0.2">
      <c r="A124" s="22"/>
      <c r="B124" s="20"/>
      <c r="C124" s="13"/>
      <c r="D124" s="2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4">
        <f t="shared" si="5"/>
        <v>0</v>
      </c>
      <c r="V124" s="63">
        <f t="shared" si="4"/>
        <v>60469.080000000009</v>
      </c>
      <c r="W124" s="300"/>
      <c r="X124" s="285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7"/>
    </row>
    <row r="125" spans="1:37" ht="16.5" customHeight="1" thickBot="1" x14ac:dyDescent="0.25">
      <c r="A125" s="22"/>
      <c r="B125" s="20"/>
      <c r="C125" s="13"/>
      <c r="D125" s="2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4">
        <f t="shared" si="5"/>
        <v>0</v>
      </c>
      <c r="V125" s="63">
        <f t="shared" si="4"/>
        <v>60469.080000000009</v>
      </c>
      <c r="W125" s="300"/>
      <c r="X125" s="285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7"/>
    </row>
    <row r="126" spans="1:37" ht="16.5" customHeight="1" thickBot="1" x14ac:dyDescent="0.25">
      <c r="A126" s="11"/>
      <c r="B126" s="59" t="s">
        <v>51</v>
      </c>
      <c r="C126" s="15"/>
      <c r="D126" s="16"/>
      <c r="E126" s="17">
        <f>SUM(E6:E125)</f>
        <v>2353.9199999999996</v>
      </c>
      <c r="F126" s="17">
        <f t="shared" ref="F126:T126" si="6">SUM(F6:F125)</f>
        <v>12118.509999999998</v>
      </c>
      <c r="G126" s="17">
        <f t="shared" si="6"/>
        <v>1918.1</v>
      </c>
      <c r="H126" s="17">
        <f t="shared" si="6"/>
        <v>15011.28</v>
      </c>
      <c r="I126" s="17">
        <f t="shared" si="6"/>
        <v>0</v>
      </c>
      <c r="J126" s="17">
        <f t="shared" si="6"/>
        <v>1684.72</v>
      </c>
      <c r="K126" s="17">
        <f t="shared" si="6"/>
        <v>310</v>
      </c>
      <c r="L126" s="17">
        <f t="shared" si="6"/>
        <v>8541.3700000000008</v>
      </c>
      <c r="M126" s="17">
        <f t="shared" si="6"/>
        <v>2937.5</v>
      </c>
      <c r="N126" s="17">
        <f t="shared" si="6"/>
        <v>11.17</v>
      </c>
      <c r="O126" s="17">
        <f t="shared" si="6"/>
        <v>6000</v>
      </c>
      <c r="P126" s="17">
        <f t="shared" si="6"/>
        <v>2450</v>
      </c>
      <c r="Q126" s="17">
        <f t="shared" si="6"/>
        <v>3000</v>
      </c>
      <c r="R126" s="17">
        <f t="shared" si="6"/>
        <v>279.76</v>
      </c>
      <c r="S126" s="17">
        <f t="shared" si="6"/>
        <v>0</v>
      </c>
      <c r="T126" s="17">
        <f t="shared" si="6"/>
        <v>3852.7499999999995</v>
      </c>
      <c r="U126" s="17">
        <f>SUM(U6:U125)</f>
        <v>60469.080000000009</v>
      </c>
      <c r="V126" s="63"/>
      <c r="W126" s="300"/>
      <c r="X126" s="292">
        <f t="shared" ref="X126:AK126" si="7">SUM(X5:X125)</f>
        <v>0</v>
      </c>
      <c r="Y126" s="293">
        <f t="shared" si="7"/>
        <v>0</v>
      </c>
      <c r="Z126" s="293">
        <f t="shared" si="7"/>
        <v>0</v>
      </c>
      <c r="AA126" s="293">
        <f t="shared" si="7"/>
        <v>0</v>
      </c>
      <c r="AB126" s="293">
        <f t="shared" si="7"/>
        <v>0</v>
      </c>
      <c r="AC126" s="293">
        <f t="shared" si="7"/>
        <v>0</v>
      </c>
      <c r="AD126" s="293">
        <f t="shared" si="7"/>
        <v>0</v>
      </c>
      <c r="AE126" s="293">
        <f t="shared" si="7"/>
        <v>0</v>
      </c>
      <c r="AF126" s="293">
        <f t="shared" si="7"/>
        <v>0</v>
      </c>
      <c r="AG126" s="293">
        <f t="shared" si="7"/>
        <v>0</v>
      </c>
      <c r="AH126" s="293">
        <f t="shared" si="7"/>
        <v>0</v>
      </c>
      <c r="AI126" s="293">
        <f t="shared" si="7"/>
        <v>0</v>
      </c>
      <c r="AJ126" s="293">
        <f t="shared" si="7"/>
        <v>0</v>
      </c>
      <c r="AK126" s="294">
        <f t="shared" si="7"/>
        <v>0</v>
      </c>
    </row>
    <row r="127" spans="1:37" ht="16.5" customHeight="1" x14ac:dyDescent="0.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37" x14ac:dyDescent="0.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37" x14ac:dyDescent="0.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37" x14ac:dyDescent="0.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37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37" x14ac:dyDescent="0.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37" x14ac:dyDescent="0.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37" x14ac:dyDescent="0.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37" x14ac:dyDescent="0.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37" x14ac:dyDescent="0.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37" x14ac:dyDescent="0.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20"/>
      <c r="C140" s="20"/>
      <c r="D140" s="21"/>
      <c r="E140" s="9"/>
      <c r="F140" s="9"/>
      <c r="G140" s="9"/>
      <c r="H140" s="9"/>
      <c r="I140" s="9"/>
      <c r="J140" s="5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6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20"/>
      <c r="C141" s="20"/>
      <c r="D141" s="21"/>
      <c r="E141" s="9"/>
      <c r="F141" s="9"/>
      <c r="G141" s="9"/>
      <c r="H141" s="9"/>
      <c r="I141" s="9"/>
      <c r="J141" s="5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65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20"/>
      <c r="C142" s="20"/>
      <c r="D142" s="21"/>
      <c r="E142" s="9"/>
      <c r="F142" s="9"/>
      <c r="G142" s="9"/>
      <c r="H142" s="9"/>
      <c r="I142" s="9"/>
      <c r="J142" s="5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65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20"/>
      <c r="C143" s="20"/>
      <c r="D143" s="21"/>
      <c r="E143" s="9"/>
      <c r="F143" s="9"/>
      <c r="G143" s="9"/>
      <c r="H143" s="9"/>
      <c r="I143" s="9"/>
      <c r="J143" s="5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65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20"/>
      <c r="C144" s="20"/>
      <c r="D144" s="21"/>
      <c r="E144" s="9"/>
      <c r="F144" s="9"/>
      <c r="G144" s="9"/>
      <c r="H144" s="9"/>
      <c r="I144" s="9"/>
      <c r="J144" s="5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65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20"/>
      <c r="C145" s="20"/>
      <c r="D145" s="21"/>
      <c r="E145" s="9"/>
      <c r="F145" s="9"/>
      <c r="G145" s="9"/>
      <c r="H145" s="9"/>
      <c r="I145" s="9"/>
      <c r="J145" s="5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65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20"/>
      <c r="C146" s="20"/>
      <c r="D146" s="21"/>
      <c r="E146" s="9"/>
      <c r="F146" s="9"/>
      <c r="G146" s="9"/>
      <c r="H146" s="9"/>
      <c r="I146" s="9"/>
      <c r="J146" s="5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65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20"/>
      <c r="C147" s="20"/>
      <c r="D147" s="21"/>
      <c r="E147" s="9"/>
      <c r="F147" s="9"/>
      <c r="G147" s="9"/>
      <c r="H147" s="9"/>
      <c r="I147" s="9"/>
      <c r="J147" s="5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20"/>
      <c r="C148" s="20"/>
      <c r="D148" s="21"/>
      <c r="E148" s="9"/>
      <c r="F148" s="9"/>
      <c r="G148" s="9"/>
      <c r="H148" s="9"/>
      <c r="I148" s="9"/>
      <c r="J148" s="5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65"/>
    </row>
    <row r="149" spans="1:37" x14ac:dyDescent="0.2">
      <c r="A149" s="13"/>
      <c r="B149" s="20"/>
      <c r="C149" s="20"/>
      <c r="D149" s="21"/>
      <c r="E149" s="9"/>
      <c r="F149" s="9"/>
      <c r="G149" s="9"/>
      <c r="H149" s="9"/>
      <c r="I149" s="9"/>
      <c r="J149" s="5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5"/>
    </row>
    <row r="150" spans="1:37" x14ac:dyDescent="0.2">
      <c r="A150" s="13"/>
      <c r="B150" s="20"/>
      <c r="C150" s="20"/>
      <c r="D150" s="21"/>
      <c r="E150" s="9"/>
      <c r="F150" s="9"/>
      <c r="G150" s="9"/>
      <c r="H150" s="9"/>
      <c r="I150" s="9"/>
      <c r="J150" s="5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65"/>
    </row>
    <row r="151" spans="1:37" x14ac:dyDescent="0.2">
      <c r="A151" s="13"/>
      <c r="B151" s="20"/>
      <c r="C151" s="20"/>
      <c r="D151" s="21"/>
      <c r="E151" s="9"/>
      <c r="F151" s="9"/>
      <c r="G151" s="9"/>
      <c r="H151" s="9"/>
      <c r="I151" s="9"/>
      <c r="J151" s="5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5"/>
    </row>
    <row r="152" spans="1:37" x14ac:dyDescent="0.2">
      <c r="A152" s="13"/>
      <c r="B152" s="20"/>
      <c r="C152" s="20"/>
      <c r="D152" s="21"/>
      <c r="E152" s="9"/>
      <c r="F152" s="9"/>
      <c r="G152" s="9"/>
      <c r="H152" s="9"/>
      <c r="I152" s="9"/>
      <c r="J152" s="5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5"/>
    </row>
    <row r="153" spans="1:37" x14ac:dyDescent="0.2">
      <c r="A153" s="13"/>
      <c r="B153" s="20"/>
      <c r="C153" s="20"/>
      <c r="D153" s="21"/>
      <c r="E153" s="9"/>
      <c r="F153" s="9"/>
      <c r="G153" s="9"/>
      <c r="H153" s="9"/>
      <c r="I153" s="9"/>
      <c r="J153" s="5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5"/>
    </row>
    <row r="154" spans="1:37" x14ac:dyDescent="0.2">
      <c r="A154" s="13"/>
      <c r="B154" s="20"/>
      <c r="C154" s="20"/>
      <c r="D154" s="21"/>
      <c r="E154" s="9"/>
      <c r="F154" s="9"/>
      <c r="G154" s="9"/>
      <c r="H154" s="9"/>
      <c r="I154" s="9"/>
      <c r="J154" s="5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65"/>
    </row>
    <row r="155" spans="1:37" x14ac:dyDescent="0.2">
      <c r="A155" s="13"/>
      <c r="B155" s="20"/>
      <c r="C155" s="20"/>
      <c r="D155" s="21"/>
      <c r="E155" s="9"/>
      <c r="F155" s="9"/>
      <c r="G155" s="9"/>
      <c r="H155" s="9"/>
      <c r="I155" s="9"/>
      <c r="J155" s="5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65"/>
    </row>
    <row r="156" spans="1:37" x14ac:dyDescent="0.2">
      <c r="A156" s="13"/>
      <c r="B156" s="20"/>
      <c r="C156" s="20"/>
      <c r="D156" s="21"/>
      <c r="E156" s="9"/>
      <c r="F156" s="9"/>
      <c r="G156" s="9"/>
      <c r="H156" s="9"/>
      <c r="I156" s="9"/>
      <c r="J156" s="5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65"/>
    </row>
    <row r="157" spans="1:37" x14ac:dyDescent="0.2">
      <c r="A157" s="13"/>
      <c r="B157" s="20"/>
      <c r="C157" s="20"/>
      <c r="D157" s="21"/>
      <c r="E157" s="9"/>
      <c r="F157" s="9"/>
      <c r="G157" s="9"/>
      <c r="H157" s="9"/>
      <c r="I157" s="9"/>
      <c r="J157" s="5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65"/>
    </row>
    <row r="158" spans="1:37" x14ac:dyDescent="0.2">
      <c r="A158" s="13"/>
      <c r="B158" s="20"/>
      <c r="C158" s="20"/>
      <c r="D158" s="21"/>
      <c r="E158" s="9"/>
      <c r="F158" s="9"/>
      <c r="G158" s="9"/>
      <c r="H158" s="9"/>
      <c r="I158" s="9"/>
      <c r="J158" s="5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65"/>
    </row>
    <row r="159" spans="1:37" x14ac:dyDescent="0.2">
      <c r="A159" s="13"/>
      <c r="B159" s="20"/>
      <c r="C159" s="20"/>
      <c r="D159" s="21"/>
      <c r="E159" s="9"/>
      <c r="F159" s="9"/>
      <c r="G159" s="9"/>
      <c r="H159" s="9"/>
      <c r="I159" s="9"/>
      <c r="J159" s="5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65"/>
    </row>
    <row r="160" spans="1:37" x14ac:dyDescent="0.2">
      <c r="A160" s="13"/>
      <c r="B160" s="20"/>
      <c r="C160" s="20"/>
      <c r="D160" s="21"/>
      <c r="E160" s="9"/>
      <c r="F160" s="9"/>
      <c r="G160" s="9"/>
      <c r="H160" s="9"/>
      <c r="I160" s="9"/>
      <c r="J160" s="5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65"/>
    </row>
    <row r="161" spans="1:22" x14ac:dyDescent="0.2">
      <c r="A161" s="13"/>
      <c r="B161" s="20"/>
      <c r="C161" s="20"/>
      <c r="D161" s="21"/>
      <c r="E161" s="9"/>
      <c r="F161" s="9"/>
      <c r="G161" s="9"/>
      <c r="H161" s="9"/>
      <c r="I161" s="9"/>
      <c r="J161" s="5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65"/>
    </row>
    <row r="162" spans="1:22" x14ac:dyDescent="0.2">
      <c r="A162" s="13"/>
      <c r="B162" s="20"/>
      <c r="C162" s="20"/>
      <c r="D162" s="21"/>
      <c r="E162" s="9"/>
      <c r="F162" s="9"/>
      <c r="G162" s="9"/>
      <c r="H162" s="9"/>
      <c r="I162" s="9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65"/>
    </row>
    <row r="163" spans="1:22" x14ac:dyDescent="0.2">
      <c r="A163" s="13"/>
      <c r="B163" s="20"/>
      <c r="C163" s="20"/>
      <c r="D163" s="21"/>
      <c r="E163" s="9"/>
      <c r="F163" s="9"/>
      <c r="G163" s="9"/>
      <c r="H163" s="9"/>
      <c r="I163" s="9"/>
      <c r="J163" s="5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65"/>
    </row>
    <row r="164" spans="1:22" x14ac:dyDescent="0.2">
      <c r="A164" s="13"/>
      <c r="B164" s="20"/>
      <c r="C164" s="20"/>
      <c r="D164" s="21"/>
      <c r="E164" s="9"/>
      <c r="F164" s="9"/>
      <c r="G164" s="9"/>
      <c r="H164" s="9"/>
      <c r="I164" s="9"/>
      <c r="J164" s="5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65"/>
    </row>
    <row r="165" spans="1:22" x14ac:dyDescent="0.2">
      <c r="A165" s="13"/>
      <c r="B165" s="20"/>
      <c r="C165" s="20"/>
      <c r="D165" s="21"/>
      <c r="E165" s="9"/>
      <c r="F165" s="9"/>
      <c r="G165" s="9"/>
      <c r="H165" s="9"/>
      <c r="I165" s="9"/>
      <c r="J165" s="5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65"/>
    </row>
    <row r="166" spans="1:22" x14ac:dyDescent="0.2">
      <c r="A166" s="13"/>
      <c r="B166" s="20"/>
      <c r="C166" s="20"/>
      <c r="D166" s="21"/>
      <c r="E166" s="9"/>
      <c r="F166" s="9"/>
      <c r="G166" s="9"/>
      <c r="H166" s="9"/>
      <c r="I166" s="9"/>
      <c r="J166" s="5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65"/>
    </row>
    <row r="167" spans="1:22" x14ac:dyDescent="0.2">
      <c r="A167" s="13"/>
      <c r="B167" s="20"/>
      <c r="C167" s="20"/>
      <c r="D167" s="21"/>
      <c r="E167" s="9"/>
      <c r="F167" s="9"/>
      <c r="G167" s="9"/>
      <c r="H167" s="9"/>
      <c r="I167" s="9"/>
      <c r="J167" s="5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65"/>
    </row>
    <row r="168" spans="1:22" x14ac:dyDescent="0.2">
      <c r="A168" s="13"/>
      <c r="B168" s="20"/>
      <c r="C168" s="20"/>
      <c r="D168" s="21"/>
      <c r="E168" s="9"/>
      <c r="F168" s="9"/>
      <c r="G168" s="9"/>
      <c r="H168" s="9"/>
      <c r="I168" s="9"/>
      <c r="J168" s="5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65"/>
    </row>
    <row r="169" spans="1:22" x14ac:dyDescent="0.2">
      <c r="A169" s="13"/>
      <c r="B169" s="20"/>
      <c r="C169" s="20"/>
      <c r="D169" s="21"/>
      <c r="E169" s="9"/>
      <c r="F169" s="9"/>
      <c r="G169" s="9"/>
      <c r="H169" s="9"/>
      <c r="I169" s="9"/>
      <c r="J169" s="5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65"/>
    </row>
    <row r="170" spans="1:22" x14ac:dyDescent="0.2">
      <c r="A170" s="13"/>
      <c r="B170" s="20"/>
      <c r="C170" s="20"/>
      <c r="D170" s="21"/>
      <c r="E170" s="9"/>
      <c r="F170" s="9"/>
      <c r="G170" s="9"/>
      <c r="H170" s="9"/>
      <c r="I170" s="9"/>
      <c r="J170" s="5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65"/>
    </row>
    <row r="171" spans="1:22" x14ac:dyDescent="0.2">
      <c r="A171" s="13"/>
      <c r="B171" s="20"/>
      <c r="C171" s="20"/>
      <c r="D171" s="21"/>
      <c r="E171" s="9"/>
      <c r="F171" s="9"/>
      <c r="G171" s="9"/>
      <c r="H171" s="9"/>
      <c r="I171" s="9"/>
      <c r="J171" s="5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65"/>
    </row>
    <row r="172" spans="1:22" x14ac:dyDescent="0.2">
      <c r="A172" s="13"/>
      <c r="B172" s="20"/>
      <c r="C172" s="20"/>
      <c r="D172" s="21"/>
      <c r="E172" s="9"/>
      <c r="F172" s="9"/>
      <c r="G172" s="9"/>
      <c r="H172" s="9"/>
      <c r="I172" s="9"/>
      <c r="J172" s="5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65"/>
    </row>
    <row r="173" spans="1:22" x14ac:dyDescent="0.2">
      <c r="A173" s="13"/>
      <c r="B173" s="20"/>
      <c r="C173" s="20"/>
      <c r="D173" s="21"/>
      <c r="E173" s="9"/>
      <c r="F173" s="9"/>
      <c r="G173" s="9"/>
      <c r="H173" s="9"/>
      <c r="I173" s="9"/>
      <c r="J173" s="5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65"/>
    </row>
    <row r="174" spans="1:22" x14ac:dyDescent="0.2">
      <c r="A174" s="13"/>
      <c r="B174" s="20"/>
      <c r="C174" s="20"/>
      <c r="D174" s="21"/>
      <c r="E174" s="9"/>
      <c r="F174" s="9"/>
      <c r="G174" s="9"/>
      <c r="H174" s="9"/>
      <c r="I174" s="9"/>
      <c r="J174" s="5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65"/>
    </row>
    <row r="175" spans="1:22" x14ac:dyDescent="0.2">
      <c r="A175" s="13"/>
      <c r="B175" s="20"/>
      <c r="C175" s="20"/>
      <c r="D175" s="21"/>
      <c r="E175" s="9"/>
      <c r="F175" s="9"/>
      <c r="G175" s="9"/>
      <c r="H175" s="9"/>
      <c r="I175" s="9"/>
      <c r="J175" s="5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65"/>
    </row>
    <row r="176" spans="1:22" x14ac:dyDescent="0.2">
      <c r="A176" s="13"/>
      <c r="B176" s="20"/>
      <c r="C176" s="20"/>
      <c r="D176" s="21"/>
      <c r="E176" s="9"/>
      <c r="F176" s="9"/>
      <c r="G176" s="9"/>
      <c r="H176" s="9"/>
      <c r="I176" s="9"/>
      <c r="J176" s="5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65"/>
    </row>
    <row r="177" spans="1:22" x14ac:dyDescent="0.2">
      <c r="A177" s="13"/>
      <c r="B177" s="20"/>
      <c r="C177" s="20"/>
      <c r="D177" s="21"/>
      <c r="E177" s="9"/>
      <c r="F177" s="9"/>
      <c r="G177" s="9"/>
      <c r="H177" s="9"/>
      <c r="I177" s="9"/>
      <c r="J177" s="5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65"/>
    </row>
    <row r="178" spans="1:22" x14ac:dyDescent="0.2">
      <c r="A178" s="13"/>
      <c r="B178" s="20"/>
      <c r="C178" s="20"/>
      <c r="D178" s="21"/>
      <c r="E178" s="9"/>
      <c r="F178" s="9"/>
      <c r="G178" s="9"/>
      <c r="H178" s="9"/>
      <c r="I178" s="9"/>
      <c r="J178" s="5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65"/>
    </row>
    <row r="179" spans="1:22" x14ac:dyDescent="0.2">
      <c r="A179" s="13"/>
      <c r="B179" s="20"/>
      <c r="C179" s="20"/>
      <c r="D179" s="21"/>
      <c r="E179" s="9"/>
      <c r="F179" s="9"/>
      <c r="G179" s="9"/>
      <c r="H179" s="9"/>
      <c r="I179" s="9"/>
      <c r="J179" s="5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65"/>
    </row>
    <row r="180" spans="1:22" x14ac:dyDescent="0.2">
      <c r="A180" s="13"/>
      <c r="B180" s="20"/>
      <c r="C180" s="20"/>
      <c r="D180" s="21"/>
      <c r="E180" s="9"/>
      <c r="F180" s="9"/>
      <c r="G180" s="9"/>
      <c r="H180" s="9"/>
      <c r="I180" s="9"/>
      <c r="J180" s="5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65"/>
    </row>
    <row r="181" spans="1:22" x14ac:dyDescent="0.2">
      <c r="A181" s="13"/>
      <c r="B181" s="20"/>
      <c r="C181" s="20"/>
      <c r="D181" s="21"/>
      <c r="E181" s="9"/>
      <c r="F181" s="9"/>
      <c r="G181" s="9"/>
      <c r="H181" s="9"/>
      <c r="I181" s="9"/>
      <c r="J181" s="5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65"/>
    </row>
    <row r="182" spans="1:22" x14ac:dyDescent="0.2">
      <c r="A182" s="13"/>
      <c r="B182" s="20"/>
      <c r="C182" s="20"/>
      <c r="D182" s="21"/>
      <c r="E182" s="9"/>
      <c r="F182" s="9"/>
      <c r="G182" s="9"/>
      <c r="H182" s="9"/>
      <c r="I182" s="9"/>
      <c r="J182" s="5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65"/>
    </row>
    <row r="183" spans="1:22" x14ac:dyDescent="0.2">
      <c r="A183" s="13"/>
      <c r="B183" s="20"/>
      <c r="C183" s="20"/>
      <c r="D183" s="21"/>
      <c r="E183" s="9"/>
      <c r="F183" s="9"/>
      <c r="G183" s="9"/>
      <c r="H183" s="9"/>
      <c r="I183" s="9"/>
      <c r="J183" s="5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65"/>
    </row>
    <row r="184" spans="1:22" x14ac:dyDescent="0.2">
      <c r="A184" s="13"/>
      <c r="B184" s="20"/>
      <c r="C184" s="20"/>
      <c r="D184" s="21"/>
      <c r="E184" s="9"/>
      <c r="F184" s="9"/>
      <c r="G184" s="9"/>
      <c r="H184" s="9"/>
      <c r="I184" s="9"/>
      <c r="J184" s="5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65"/>
    </row>
    <row r="185" spans="1:22" x14ac:dyDescent="0.2">
      <c r="A185" s="13"/>
      <c r="B185" s="20"/>
      <c r="C185" s="20"/>
      <c r="D185" s="21"/>
      <c r="E185" s="9"/>
      <c r="F185" s="9"/>
      <c r="G185" s="9"/>
      <c r="H185" s="9"/>
      <c r="I185" s="9"/>
      <c r="J185" s="5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65"/>
    </row>
    <row r="186" spans="1:22" x14ac:dyDescent="0.2">
      <c r="A186" s="13"/>
      <c r="B186" s="20"/>
      <c r="C186" s="20"/>
      <c r="D186" s="21"/>
      <c r="E186" s="9"/>
      <c r="F186" s="9"/>
      <c r="G186" s="9"/>
      <c r="H186" s="9"/>
      <c r="I186" s="9"/>
      <c r="J186" s="5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65"/>
    </row>
    <row r="187" spans="1:22" x14ac:dyDescent="0.2">
      <c r="A187" s="13"/>
      <c r="B187" s="20"/>
      <c r="C187" s="20"/>
      <c r="D187" s="21"/>
      <c r="E187" s="9"/>
      <c r="F187" s="9"/>
      <c r="G187" s="9"/>
      <c r="H187" s="9"/>
      <c r="I187" s="9"/>
      <c r="J187" s="5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65"/>
    </row>
    <row r="188" spans="1:22" x14ac:dyDescent="0.2">
      <c r="A188" s="13"/>
      <c r="B188" s="20"/>
      <c r="C188" s="20"/>
      <c r="D188" s="21"/>
      <c r="E188" s="9"/>
      <c r="F188" s="9"/>
      <c r="G188" s="9"/>
      <c r="H188" s="9"/>
      <c r="I188" s="9"/>
      <c r="J188" s="5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65"/>
    </row>
    <row r="189" spans="1:22" x14ac:dyDescent="0.2">
      <c r="A189" s="13"/>
      <c r="B189" s="20"/>
      <c r="C189" s="20"/>
      <c r="D189" s="21"/>
      <c r="E189" s="9"/>
      <c r="F189" s="9"/>
      <c r="G189" s="9"/>
      <c r="H189" s="9"/>
      <c r="I189" s="9"/>
      <c r="J189" s="5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65"/>
    </row>
    <row r="190" spans="1:22" x14ac:dyDescent="0.2">
      <c r="A190" s="13"/>
      <c r="B190" s="20"/>
      <c r="C190" s="20"/>
      <c r="D190" s="21"/>
      <c r="E190" s="9"/>
      <c r="F190" s="9"/>
      <c r="G190" s="9"/>
      <c r="H190" s="9"/>
      <c r="I190" s="9"/>
      <c r="J190" s="5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65"/>
    </row>
    <row r="191" spans="1:22" x14ac:dyDescent="0.2">
      <c r="A191" s="13"/>
      <c r="B191" s="20"/>
      <c r="C191" s="20"/>
      <c r="D191" s="21"/>
      <c r="E191" s="9"/>
      <c r="F191" s="9"/>
      <c r="G191" s="9"/>
      <c r="H191" s="9"/>
      <c r="I191" s="9"/>
      <c r="J191" s="5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65"/>
    </row>
    <row r="192" spans="1:22" x14ac:dyDescent="0.2">
      <c r="A192" s="13"/>
      <c r="B192" s="20"/>
      <c r="C192" s="20"/>
      <c r="D192" s="21"/>
      <c r="E192" s="9"/>
      <c r="F192" s="9"/>
      <c r="G192" s="9"/>
      <c r="H192" s="9"/>
      <c r="I192" s="9"/>
      <c r="J192" s="5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65"/>
    </row>
    <row r="193" spans="1:22" x14ac:dyDescent="0.2">
      <c r="A193" s="13"/>
      <c r="B193" s="20"/>
      <c r="C193" s="20"/>
      <c r="D193" s="21"/>
      <c r="E193" s="9"/>
      <c r="F193" s="9"/>
      <c r="G193" s="9"/>
      <c r="H193" s="9"/>
      <c r="I193" s="9"/>
      <c r="J193" s="5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65"/>
    </row>
    <row r="194" spans="1:22" x14ac:dyDescent="0.2">
      <c r="A194" s="13"/>
      <c r="B194" s="20"/>
      <c r="C194" s="20"/>
      <c r="D194" s="21"/>
      <c r="E194" s="9"/>
      <c r="F194" s="9"/>
      <c r="G194" s="9"/>
      <c r="H194" s="9"/>
      <c r="I194" s="9"/>
      <c r="J194" s="5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65"/>
    </row>
    <row r="195" spans="1:22" x14ac:dyDescent="0.2">
      <c r="A195" s="13"/>
      <c r="B195" s="20"/>
      <c r="C195" s="20"/>
      <c r="D195" s="21"/>
      <c r="E195" s="9"/>
      <c r="F195" s="9"/>
      <c r="G195" s="9"/>
      <c r="H195" s="9"/>
      <c r="I195" s="9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65"/>
    </row>
    <row r="196" spans="1:22" x14ac:dyDescent="0.2">
      <c r="A196" s="13"/>
      <c r="B196" s="20"/>
      <c r="C196" s="20"/>
      <c r="D196" s="21"/>
      <c r="E196" s="9"/>
      <c r="F196" s="9"/>
      <c r="G196" s="9"/>
      <c r="H196" s="9"/>
      <c r="I196" s="9"/>
      <c r="J196" s="5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65"/>
    </row>
    <row r="197" spans="1:22" x14ac:dyDescent="0.2">
      <c r="A197" s="13"/>
      <c r="B197" s="20"/>
      <c r="C197" s="20"/>
      <c r="D197" s="21"/>
      <c r="E197" s="9"/>
      <c r="F197" s="9"/>
      <c r="G197" s="9"/>
      <c r="H197" s="9"/>
      <c r="I197" s="9"/>
      <c r="J197" s="5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65"/>
    </row>
    <row r="198" spans="1:22" x14ac:dyDescent="0.2">
      <c r="A198" s="13"/>
      <c r="B198" s="20"/>
      <c r="C198" s="20"/>
      <c r="D198" s="21"/>
      <c r="E198" s="9"/>
      <c r="F198" s="9"/>
      <c r="G198" s="9"/>
      <c r="H198" s="9"/>
      <c r="I198" s="9"/>
      <c r="J198" s="5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65"/>
    </row>
    <row r="199" spans="1:22" x14ac:dyDescent="0.2">
      <c r="A199" s="13"/>
      <c r="B199" s="20"/>
      <c r="C199" s="20"/>
      <c r="D199" s="21"/>
      <c r="E199" s="9"/>
      <c r="F199" s="9"/>
      <c r="G199" s="9"/>
      <c r="H199" s="9"/>
      <c r="I199" s="9"/>
      <c r="J199" s="5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65"/>
    </row>
    <row r="200" spans="1:22" x14ac:dyDescent="0.2">
      <c r="A200" s="13"/>
      <c r="B200" s="20"/>
      <c r="C200" s="20"/>
      <c r="D200" s="21"/>
      <c r="E200" s="9"/>
      <c r="F200" s="9"/>
      <c r="G200" s="9"/>
      <c r="H200" s="9"/>
      <c r="I200" s="9"/>
      <c r="J200" s="5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65"/>
    </row>
    <row r="201" spans="1:22" x14ac:dyDescent="0.2">
      <c r="A201" s="13"/>
      <c r="B201" s="20"/>
      <c r="C201" s="20"/>
      <c r="D201" s="21"/>
      <c r="E201" s="9"/>
      <c r="F201" s="9"/>
      <c r="G201" s="9"/>
      <c r="H201" s="9"/>
      <c r="I201" s="9"/>
      <c r="J201" s="5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65"/>
    </row>
    <row r="202" spans="1:22" x14ac:dyDescent="0.2">
      <c r="A202" s="13"/>
      <c r="B202" s="20"/>
      <c r="C202" s="20"/>
      <c r="D202" s="21"/>
      <c r="E202" s="9"/>
      <c r="F202" s="9"/>
      <c r="G202" s="9"/>
      <c r="H202" s="9"/>
      <c r="I202" s="9"/>
      <c r="J202" s="5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65"/>
    </row>
    <row r="203" spans="1:22" x14ac:dyDescent="0.2">
      <c r="A203" s="13"/>
      <c r="B203" s="20"/>
      <c r="C203" s="20"/>
      <c r="D203" s="21"/>
      <c r="E203" s="9"/>
      <c r="F203" s="9"/>
      <c r="G203" s="9"/>
      <c r="H203" s="9"/>
      <c r="I203" s="9"/>
      <c r="J203" s="5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65"/>
    </row>
    <row r="204" spans="1:22" x14ac:dyDescent="0.2">
      <c r="A204" s="13"/>
      <c r="B204" s="20"/>
      <c r="C204" s="20"/>
      <c r="D204" s="21"/>
      <c r="E204" s="9"/>
      <c r="F204" s="9"/>
      <c r="G204" s="9"/>
      <c r="H204" s="9"/>
      <c r="I204" s="9"/>
      <c r="J204" s="5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65"/>
    </row>
    <row r="205" spans="1:22" x14ac:dyDescent="0.2">
      <c r="A205" s="13"/>
      <c r="B205" s="20"/>
      <c r="C205" s="20"/>
      <c r="D205" s="21"/>
      <c r="E205" s="9"/>
      <c r="F205" s="9"/>
      <c r="G205" s="9"/>
      <c r="H205" s="9"/>
      <c r="I205" s="9"/>
      <c r="J205" s="5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65"/>
    </row>
    <row r="206" spans="1:22" x14ac:dyDescent="0.2">
      <c r="A206" s="13"/>
      <c r="B206" s="20"/>
      <c r="C206" s="20"/>
      <c r="D206" s="21"/>
      <c r="E206" s="9"/>
      <c r="F206" s="9"/>
      <c r="G206" s="9"/>
      <c r="H206" s="9"/>
      <c r="I206" s="9"/>
      <c r="J206" s="5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65"/>
    </row>
    <row r="207" spans="1:22" x14ac:dyDescent="0.2">
      <c r="A207" s="13"/>
      <c r="B207" s="20"/>
      <c r="C207" s="20"/>
      <c r="D207" s="21"/>
      <c r="E207" s="9"/>
      <c r="F207" s="9"/>
      <c r="G207" s="9"/>
      <c r="H207" s="9"/>
      <c r="I207" s="9"/>
      <c r="J207" s="5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65"/>
    </row>
    <row r="208" spans="1:22" x14ac:dyDescent="0.2">
      <c r="A208" s="13"/>
      <c r="B208" s="20"/>
      <c r="C208" s="20"/>
      <c r="D208" s="21"/>
      <c r="E208" s="9"/>
      <c r="F208" s="9"/>
      <c r="G208" s="9"/>
      <c r="H208" s="9"/>
      <c r="I208" s="9"/>
      <c r="J208" s="5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65"/>
    </row>
    <row r="209" spans="1:22" x14ac:dyDescent="0.2">
      <c r="A209" s="13"/>
      <c r="B209" s="20"/>
      <c r="C209" s="20"/>
      <c r="D209" s="21"/>
      <c r="E209" s="9"/>
      <c r="F209" s="9"/>
      <c r="G209" s="9"/>
      <c r="H209" s="9"/>
      <c r="I209" s="9"/>
      <c r="J209" s="5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65"/>
    </row>
    <row r="210" spans="1:22" x14ac:dyDescent="0.2">
      <c r="A210" s="13"/>
      <c r="B210" s="20"/>
      <c r="C210" s="20"/>
      <c r="D210" s="21"/>
      <c r="E210" s="9"/>
      <c r="F210" s="9"/>
      <c r="G210" s="9"/>
      <c r="H210" s="9"/>
      <c r="I210" s="9"/>
      <c r="J210" s="5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65"/>
    </row>
    <row r="211" spans="1:22" x14ac:dyDescent="0.2">
      <c r="A211" s="13"/>
      <c r="B211" s="20"/>
      <c r="C211" s="20"/>
      <c r="D211" s="21"/>
      <c r="E211" s="9"/>
      <c r="F211" s="9"/>
      <c r="G211" s="9"/>
      <c r="H211" s="9"/>
      <c r="I211" s="9"/>
      <c r="J211" s="5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65"/>
    </row>
    <row r="212" spans="1:22" x14ac:dyDescent="0.2">
      <c r="A212" s="13"/>
      <c r="B212" s="20"/>
      <c r="C212" s="20"/>
      <c r="D212" s="21"/>
      <c r="E212" s="9"/>
      <c r="F212" s="9"/>
      <c r="G212" s="9"/>
      <c r="H212" s="9"/>
      <c r="I212" s="9"/>
      <c r="J212" s="5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65"/>
    </row>
    <row r="213" spans="1:22" x14ac:dyDescent="0.2">
      <c r="A213" s="13"/>
      <c r="B213" s="20"/>
      <c r="C213" s="20"/>
      <c r="D213" s="21"/>
      <c r="E213" s="9"/>
      <c r="F213" s="9"/>
      <c r="G213" s="9"/>
      <c r="H213" s="9"/>
      <c r="I213" s="9"/>
      <c r="J213" s="5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65"/>
    </row>
    <row r="214" spans="1:22" x14ac:dyDescent="0.2">
      <c r="A214" s="13"/>
      <c r="B214" s="20"/>
      <c r="C214" s="20"/>
      <c r="D214" s="21"/>
      <c r="E214" s="9"/>
      <c r="F214" s="9"/>
      <c r="G214" s="9"/>
      <c r="H214" s="9"/>
      <c r="I214" s="9"/>
      <c r="J214" s="5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65"/>
    </row>
    <row r="215" spans="1:22" x14ac:dyDescent="0.2">
      <c r="A215" s="13"/>
      <c r="B215" s="20"/>
      <c r="C215" s="20"/>
      <c r="D215" s="21"/>
      <c r="E215" s="9"/>
      <c r="F215" s="9"/>
      <c r="G215" s="9"/>
      <c r="H215" s="9"/>
      <c r="I215" s="9"/>
      <c r="J215" s="5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65"/>
    </row>
    <row r="216" spans="1:22" x14ac:dyDescent="0.2">
      <c r="A216" s="13"/>
      <c r="B216" s="20"/>
      <c r="C216" s="20"/>
      <c r="D216" s="21"/>
      <c r="E216" s="9"/>
      <c r="F216" s="9"/>
      <c r="G216" s="9"/>
      <c r="H216" s="9"/>
      <c r="I216" s="9"/>
      <c r="J216" s="5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65"/>
    </row>
    <row r="217" spans="1:22" x14ac:dyDescent="0.2">
      <c r="A217" s="13"/>
      <c r="B217" s="20"/>
      <c r="C217" s="20"/>
      <c r="D217" s="21"/>
      <c r="E217" s="9"/>
      <c r="F217" s="9"/>
      <c r="G217" s="9"/>
      <c r="H217" s="9"/>
      <c r="I217" s="9"/>
      <c r="J217" s="5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65"/>
    </row>
    <row r="218" spans="1:22" x14ac:dyDescent="0.2">
      <c r="A218" s="13"/>
      <c r="B218" s="20"/>
      <c r="C218" s="20"/>
      <c r="D218" s="21"/>
      <c r="E218" s="9"/>
      <c r="F218" s="9"/>
      <c r="G218" s="9"/>
      <c r="H218" s="9"/>
      <c r="I218" s="9"/>
      <c r="J218" s="5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65"/>
    </row>
    <row r="219" spans="1:22" x14ac:dyDescent="0.2">
      <c r="A219" s="13"/>
      <c r="B219" s="20"/>
      <c r="C219" s="20"/>
      <c r="D219" s="21"/>
      <c r="E219" s="9"/>
      <c r="F219" s="9"/>
      <c r="G219" s="9"/>
      <c r="H219" s="9"/>
      <c r="I219" s="9"/>
      <c r="J219" s="5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65"/>
    </row>
    <row r="220" spans="1:22" x14ac:dyDescent="0.2">
      <c r="A220" s="13"/>
      <c r="B220" s="20"/>
      <c r="C220" s="20"/>
      <c r="D220" s="21"/>
      <c r="E220" s="9"/>
      <c r="F220" s="9"/>
      <c r="G220" s="9"/>
      <c r="H220" s="9"/>
      <c r="I220" s="9"/>
      <c r="J220" s="5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65"/>
    </row>
    <row r="221" spans="1:22" x14ac:dyDescent="0.2">
      <c r="A221" s="13"/>
      <c r="B221" s="20"/>
      <c r="C221" s="20"/>
      <c r="D221" s="21"/>
      <c r="E221" s="9"/>
      <c r="F221" s="9"/>
      <c r="G221" s="9"/>
      <c r="H221" s="9"/>
      <c r="I221" s="9"/>
      <c r="J221" s="5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65"/>
    </row>
    <row r="222" spans="1:22" x14ac:dyDescent="0.2">
      <c r="A222" s="13"/>
      <c r="B222" s="20"/>
      <c r="C222" s="20"/>
      <c r="D222" s="21"/>
      <c r="E222" s="9"/>
      <c r="F222" s="9"/>
      <c r="G222" s="9"/>
      <c r="H222" s="9"/>
      <c r="I222" s="9"/>
      <c r="J222" s="5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65"/>
    </row>
    <row r="223" spans="1:22" x14ac:dyDescent="0.2">
      <c r="A223" s="13"/>
      <c r="B223" s="20"/>
      <c r="C223" s="20"/>
      <c r="D223" s="21"/>
      <c r="E223" s="9"/>
      <c r="F223" s="9"/>
      <c r="G223" s="9"/>
      <c r="H223" s="9"/>
      <c r="I223" s="9"/>
      <c r="J223" s="5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65"/>
    </row>
    <row r="224" spans="1:22" x14ac:dyDescent="0.2">
      <c r="A224" s="13"/>
      <c r="B224" s="20"/>
      <c r="C224" s="20"/>
      <c r="D224" s="21"/>
      <c r="E224" s="9"/>
      <c r="F224" s="9"/>
      <c r="G224" s="9"/>
      <c r="H224" s="9"/>
      <c r="I224" s="9"/>
      <c r="J224" s="5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65"/>
    </row>
    <row r="225" spans="1:22" x14ac:dyDescent="0.2">
      <c r="A225" s="13"/>
      <c r="B225" s="20"/>
      <c r="C225" s="20"/>
      <c r="D225" s="21"/>
      <c r="E225" s="9"/>
      <c r="F225" s="9"/>
      <c r="G225" s="9"/>
      <c r="H225" s="9"/>
      <c r="I225" s="9"/>
      <c r="J225" s="5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65"/>
    </row>
    <row r="226" spans="1:22" x14ac:dyDescent="0.2">
      <c r="A226" s="13"/>
      <c r="B226" s="20"/>
      <c r="C226" s="20"/>
      <c r="D226" s="21"/>
      <c r="E226" s="9"/>
      <c r="F226" s="9"/>
      <c r="G226" s="9"/>
      <c r="H226" s="9"/>
      <c r="I226" s="9"/>
      <c r="J226" s="5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65"/>
    </row>
    <row r="227" spans="1:22" x14ac:dyDescent="0.2">
      <c r="A227" s="13"/>
      <c r="B227" s="20"/>
      <c r="C227" s="20"/>
      <c r="D227" s="21"/>
      <c r="E227" s="9"/>
      <c r="F227" s="9"/>
      <c r="G227" s="9"/>
      <c r="H227" s="9"/>
      <c r="I227" s="9"/>
      <c r="J227" s="5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65"/>
    </row>
    <row r="228" spans="1:22" x14ac:dyDescent="0.2">
      <c r="A228" s="13"/>
      <c r="B228" s="20"/>
      <c r="C228" s="20"/>
      <c r="D228" s="21"/>
      <c r="E228" s="9"/>
      <c r="F228" s="9"/>
      <c r="G228" s="9"/>
      <c r="H228" s="9"/>
      <c r="I228" s="9"/>
      <c r="J228" s="5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65"/>
    </row>
    <row r="229" spans="1:22" x14ac:dyDescent="0.2">
      <c r="A229" s="13"/>
      <c r="B229" s="20"/>
      <c r="C229" s="20"/>
      <c r="D229" s="21"/>
      <c r="E229" s="9"/>
      <c r="F229" s="9"/>
      <c r="G229" s="9"/>
      <c r="H229" s="9"/>
      <c r="I229" s="9"/>
      <c r="J229" s="5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65"/>
    </row>
    <row r="230" spans="1:22" x14ac:dyDescent="0.2">
      <c r="A230" s="13"/>
      <c r="B230" s="20"/>
      <c r="C230" s="20"/>
      <c r="D230" s="21"/>
      <c r="E230" s="9"/>
      <c r="F230" s="9"/>
      <c r="G230" s="9"/>
      <c r="H230" s="9"/>
      <c r="I230" s="9"/>
      <c r="J230" s="5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65"/>
    </row>
    <row r="231" spans="1:22" x14ac:dyDescent="0.2">
      <c r="A231" s="13"/>
      <c r="B231" s="20"/>
      <c r="C231" s="20"/>
      <c r="D231" s="21"/>
      <c r="E231" s="9"/>
      <c r="F231" s="9"/>
      <c r="G231" s="9"/>
      <c r="H231" s="9"/>
      <c r="I231" s="9"/>
      <c r="J231" s="5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65"/>
    </row>
    <row r="232" spans="1:22" x14ac:dyDescent="0.2">
      <c r="A232" s="13"/>
      <c r="B232" s="20"/>
      <c r="C232" s="20"/>
      <c r="D232" s="21"/>
      <c r="E232" s="9"/>
      <c r="F232" s="9"/>
      <c r="G232" s="9"/>
      <c r="H232" s="9"/>
      <c r="I232" s="9"/>
      <c r="J232" s="5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65"/>
    </row>
    <row r="233" spans="1:22" x14ac:dyDescent="0.2">
      <c r="A233" s="13"/>
      <c r="B233" s="20"/>
      <c r="C233" s="20"/>
      <c r="D233" s="21"/>
      <c r="E233" s="9"/>
      <c r="F233" s="9"/>
      <c r="G233" s="9"/>
      <c r="H233" s="9"/>
      <c r="I233" s="9"/>
      <c r="J233" s="5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65"/>
    </row>
    <row r="234" spans="1:22" x14ac:dyDescent="0.2">
      <c r="A234" s="13"/>
      <c r="B234" s="20"/>
      <c r="C234" s="20"/>
      <c r="D234" s="21"/>
      <c r="E234" s="9"/>
      <c r="F234" s="9"/>
      <c r="G234" s="9"/>
      <c r="H234" s="9"/>
      <c r="I234" s="9"/>
      <c r="J234" s="5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65"/>
    </row>
    <row r="235" spans="1:22" x14ac:dyDescent="0.2">
      <c r="A235" s="13"/>
      <c r="B235" s="20"/>
      <c r="C235" s="20"/>
      <c r="D235" s="21"/>
      <c r="E235" s="9"/>
      <c r="F235" s="9"/>
      <c r="G235" s="9"/>
      <c r="H235" s="9"/>
      <c r="I235" s="9"/>
      <c r="J235" s="5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65"/>
    </row>
    <row r="236" spans="1:22" x14ac:dyDescent="0.2">
      <c r="A236" s="13"/>
      <c r="B236" s="20"/>
      <c r="C236" s="20"/>
      <c r="D236" s="21"/>
      <c r="E236" s="9"/>
      <c r="F236" s="9"/>
      <c r="G236" s="9"/>
      <c r="H236" s="9"/>
      <c r="I236" s="9"/>
      <c r="J236" s="5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65"/>
    </row>
    <row r="237" spans="1:22" x14ac:dyDescent="0.2">
      <c r="A237" s="13"/>
      <c r="B237" s="20"/>
      <c r="C237" s="20"/>
      <c r="D237" s="21"/>
      <c r="E237" s="9"/>
      <c r="F237" s="9"/>
      <c r="G237" s="9"/>
      <c r="H237" s="9"/>
      <c r="I237" s="9"/>
      <c r="J237" s="5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65"/>
    </row>
    <row r="238" spans="1:22" x14ac:dyDescent="0.2">
      <c r="A238" s="13"/>
      <c r="B238" s="20"/>
      <c r="C238" s="20"/>
      <c r="D238" s="21"/>
      <c r="E238" s="9"/>
      <c r="F238" s="9"/>
      <c r="G238" s="9"/>
      <c r="H238" s="9"/>
      <c r="I238" s="9"/>
      <c r="J238" s="5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65"/>
    </row>
    <row r="239" spans="1:22" x14ac:dyDescent="0.2">
      <c r="A239" s="13"/>
      <c r="B239" s="20"/>
      <c r="C239" s="20"/>
      <c r="D239" s="21"/>
      <c r="E239" s="9"/>
      <c r="F239" s="9"/>
      <c r="G239" s="9"/>
      <c r="H239" s="9"/>
      <c r="I239" s="9"/>
      <c r="J239" s="5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65"/>
    </row>
    <row r="240" spans="1:22" x14ac:dyDescent="0.2">
      <c r="A240" s="13"/>
      <c r="B240" s="20"/>
      <c r="C240" s="20"/>
      <c r="D240" s="21"/>
      <c r="E240" s="9"/>
      <c r="F240" s="9"/>
      <c r="G240" s="9"/>
      <c r="H240" s="9"/>
      <c r="I240" s="9"/>
      <c r="J240" s="5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65"/>
    </row>
    <row r="241" spans="1:22" x14ac:dyDescent="0.2">
      <c r="A241" s="13"/>
      <c r="B241" s="20"/>
      <c r="C241" s="20"/>
      <c r="D241" s="21"/>
      <c r="E241" s="9"/>
      <c r="F241" s="9"/>
      <c r="G241" s="9"/>
      <c r="H241" s="9"/>
      <c r="I241" s="9"/>
      <c r="J241" s="5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65"/>
    </row>
    <row r="242" spans="1:22" x14ac:dyDescent="0.2">
      <c r="A242" s="13"/>
      <c r="B242" s="20"/>
      <c r="C242" s="20"/>
      <c r="D242" s="21"/>
      <c r="E242" s="9"/>
      <c r="F242" s="9"/>
      <c r="G242" s="9"/>
      <c r="H242" s="9"/>
      <c r="I242" s="9"/>
      <c r="J242" s="5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65"/>
    </row>
    <row r="243" spans="1:22" x14ac:dyDescent="0.2">
      <c r="A243" s="13"/>
      <c r="B243" s="20"/>
      <c r="C243" s="20"/>
      <c r="D243" s="21"/>
      <c r="E243" s="9"/>
      <c r="F243" s="9"/>
      <c r="G243" s="9"/>
      <c r="H243" s="9"/>
      <c r="I243" s="9"/>
      <c r="J243" s="5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65"/>
    </row>
    <row r="244" spans="1:22" x14ac:dyDescent="0.2">
      <c r="A244" s="13"/>
      <c r="B244" s="20"/>
      <c r="C244" s="20"/>
      <c r="D244" s="21"/>
      <c r="E244" s="9"/>
      <c r="F244" s="9"/>
      <c r="G244" s="9"/>
      <c r="H244" s="9"/>
      <c r="I244" s="9"/>
      <c r="J244" s="5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65"/>
    </row>
    <row r="245" spans="1:22" x14ac:dyDescent="0.2">
      <c r="A245" s="13"/>
      <c r="B245" s="20"/>
      <c r="C245" s="20"/>
      <c r="D245" s="21"/>
      <c r="E245" s="9"/>
      <c r="F245" s="9"/>
      <c r="G245" s="9"/>
      <c r="H245" s="9"/>
      <c r="I245" s="9"/>
      <c r="J245" s="5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65"/>
    </row>
    <row r="246" spans="1:22" x14ac:dyDescent="0.2">
      <c r="A246" s="13"/>
      <c r="B246" s="20"/>
      <c r="C246" s="20"/>
      <c r="D246" s="21"/>
      <c r="E246" s="9"/>
      <c r="F246" s="9"/>
      <c r="G246" s="9"/>
      <c r="H246" s="9"/>
      <c r="I246" s="9"/>
      <c r="J246" s="5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65"/>
    </row>
    <row r="247" spans="1:22" x14ac:dyDescent="0.2">
      <c r="A247" s="13"/>
      <c r="B247" s="20"/>
      <c r="C247" s="20"/>
      <c r="D247" s="21"/>
      <c r="E247" s="9"/>
      <c r="F247" s="9"/>
      <c r="G247" s="9"/>
      <c r="H247" s="9"/>
      <c r="I247" s="9"/>
      <c r="J247" s="5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65"/>
    </row>
    <row r="248" spans="1:22" x14ac:dyDescent="0.2">
      <c r="A248" s="13"/>
      <c r="B248" s="20"/>
      <c r="C248" s="20"/>
      <c r="D248" s="21"/>
      <c r="E248" s="9"/>
      <c r="F248" s="9"/>
      <c r="G248" s="9"/>
      <c r="H248" s="9"/>
      <c r="I248" s="9"/>
      <c r="J248" s="5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65"/>
    </row>
    <row r="249" spans="1:22" x14ac:dyDescent="0.2">
      <c r="A249" s="13"/>
      <c r="B249" s="20"/>
      <c r="C249" s="20"/>
      <c r="D249" s="21"/>
      <c r="E249" s="9"/>
      <c r="F249" s="9"/>
      <c r="G249" s="9"/>
      <c r="H249" s="9"/>
      <c r="I249" s="9"/>
      <c r="J249" s="5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65"/>
    </row>
    <row r="250" spans="1:22" x14ac:dyDescent="0.2">
      <c r="A250" s="13"/>
      <c r="B250" s="20"/>
      <c r="C250" s="20"/>
      <c r="D250" s="21"/>
      <c r="E250" s="9"/>
      <c r="F250" s="9"/>
      <c r="G250" s="9"/>
      <c r="H250" s="9"/>
      <c r="I250" s="9"/>
      <c r="J250" s="5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65"/>
    </row>
    <row r="251" spans="1:22" x14ac:dyDescent="0.2">
      <c r="A251" s="13"/>
      <c r="B251" s="20"/>
      <c r="C251" s="20"/>
      <c r="D251" s="21"/>
      <c r="E251" s="9"/>
      <c r="F251" s="9"/>
      <c r="G251" s="9"/>
      <c r="H251" s="9"/>
      <c r="I251" s="9"/>
      <c r="J251" s="5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65"/>
    </row>
    <row r="252" spans="1:22" x14ac:dyDescent="0.2">
      <c r="A252" s="13"/>
      <c r="B252" s="20"/>
      <c r="C252" s="20"/>
      <c r="D252" s="21"/>
      <c r="E252" s="9"/>
      <c r="F252" s="9"/>
      <c r="G252" s="9"/>
      <c r="H252" s="9"/>
      <c r="I252" s="9"/>
      <c r="J252" s="5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65"/>
    </row>
    <row r="253" spans="1:22" x14ac:dyDescent="0.2">
      <c r="A253" s="13"/>
      <c r="B253" s="20"/>
      <c r="C253" s="20"/>
      <c r="D253" s="21"/>
      <c r="E253" s="9"/>
      <c r="F253" s="9"/>
      <c r="G253" s="9"/>
      <c r="H253" s="9"/>
      <c r="I253" s="9"/>
      <c r="J253" s="5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65"/>
    </row>
    <row r="254" spans="1:22" x14ac:dyDescent="0.2">
      <c r="A254" s="13"/>
      <c r="B254" s="20"/>
      <c r="C254" s="20"/>
      <c r="D254" s="21"/>
      <c r="E254" s="9"/>
      <c r="F254" s="9"/>
      <c r="G254" s="9"/>
      <c r="H254" s="9"/>
      <c r="I254" s="9"/>
      <c r="J254" s="5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65"/>
    </row>
    <row r="255" spans="1:22" x14ac:dyDescent="0.2">
      <c r="A255" s="13"/>
      <c r="B255" s="20"/>
      <c r="C255" s="20"/>
      <c r="D255" s="21"/>
      <c r="E255" s="9"/>
      <c r="F255" s="9"/>
      <c r="G255" s="9"/>
      <c r="H255" s="9"/>
      <c r="I255" s="9"/>
      <c r="J255" s="5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65"/>
    </row>
    <row r="256" spans="1:22" x14ac:dyDescent="0.2">
      <c r="A256" s="13"/>
      <c r="B256" s="20"/>
      <c r="C256" s="20"/>
      <c r="D256" s="21"/>
      <c r="E256" s="9"/>
      <c r="F256" s="9"/>
      <c r="G256" s="9"/>
      <c r="H256" s="9"/>
      <c r="I256" s="9"/>
      <c r="J256" s="5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65"/>
    </row>
    <row r="257" spans="1:22" x14ac:dyDescent="0.2">
      <c r="A257" s="13"/>
      <c r="B257" s="20"/>
      <c r="C257" s="20"/>
      <c r="D257" s="21"/>
      <c r="E257" s="9"/>
      <c r="F257" s="9"/>
      <c r="G257" s="9"/>
      <c r="H257" s="9"/>
      <c r="I257" s="9"/>
      <c r="J257" s="5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65"/>
    </row>
    <row r="258" spans="1:22" x14ac:dyDescent="0.2">
      <c r="A258" s="13"/>
      <c r="B258" s="20"/>
      <c r="C258" s="20"/>
      <c r="D258" s="21"/>
      <c r="E258" s="9"/>
      <c r="F258" s="9"/>
      <c r="G258" s="9"/>
      <c r="H258" s="9"/>
      <c r="I258" s="9"/>
      <c r="J258" s="5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65"/>
    </row>
    <row r="259" spans="1:22" x14ac:dyDescent="0.2">
      <c r="A259" s="13"/>
      <c r="B259" s="20"/>
      <c r="C259" s="20"/>
      <c r="D259" s="21"/>
      <c r="E259" s="9"/>
      <c r="F259" s="9"/>
      <c r="G259" s="9"/>
      <c r="H259" s="9"/>
      <c r="I259" s="9"/>
      <c r="J259" s="5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65"/>
    </row>
    <row r="260" spans="1:22" x14ac:dyDescent="0.2">
      <c r="A260" s="13"/>
      <c r="B260" s="20"/>
      <c r="C260" s="20"/>
      <c r="D260" s="21"/>
      <c r="E260" s="9"/>
      <c r="F260" s="9"/>
      <c r="G260" s="9"/>
      <c r="H260" s="9"/>
      <c r="I260" s="9"/>
      <c r="J260" s="5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65"/>
    </row>
    <row r="261" spans="1:22" x14ac:dyDescent="0.2">
      <c r="A261" s="13"/>
      <c r="B261" s="20"/>
      <c r="C261" s="20"/>
      <c r="D261" s="21"/>
      <c r="E261" s="9"/>
      <c r="F261" s="9"/>
      <c r="G261" s="9"/>
      <c r="H261" s="9"/>
      <c r="I261" s="9"/>
      <c r="J261" s="5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65"/>
    </row>
    <row r="262" spans="1:22" x14ac:dyDescent="0.2">
      <c r="A262" s="13"/>
      <c r="B262" s="20"/>
      <c r="C262" s="20"/>
      <c r="D262" s="21"/>
      <c r="E262" s="9"/>
      <c r="F262" s="9"/>
      <c r="G262" s="9"/>
      <c r="H262" s="9"/>
      <c r="I262" s="9"/>
      <c r="J262" s="5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65"/>
    </row>
    <row r="263" spans="1:22" x14ac:dyDescent="0.2">
      <c r="A263" s="13"/>
      <c r="B263" s="20"/>
      <c r="C263" s="20"/>
      <c r="D263" s="21"/>
      <c r="E263" s="9"/>
      <c r="F263" s="9"/>
      <c r="G263" s="9"/>
      <c r="H263" s="9"/>
      <c r="I263" s="9"/>
      <c r="J263" s="5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65"/>
    </row>
    <row r="264" spans="1:22" x14ac:dyDescent="0.2">
      <c r="A264" s="13"/>
      <c r="B264" s="20"/>
      <c r="C264" s="20"/>
      <c r="D264" s="21"/>
      <c r="E264" s="9"/>
      <c r="F264" s="9"/>
      <c r="G264" s="9"/>
      <c r="H264" s="9"/>
      <c r="I264" s="9"/>
      <c r="J264" s="5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65"/>
    </row>
    <row r="265" spans="1:22" x14ac:dyDescent="0.2">
      <c r="A265" s="13"/>
      <c r="B265" s="20"/>
      <c r="C265" s="20"/>
      <c r="D265" s="21"/>
      <c r="E265" s="9"/>
      <c r="F265" s="9"/>
      <c r="G265" s="9"/>
      <c r="H265" s="9"/>
      <c r="I265" s="9"/>
      <c r="J265" s="5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65"/>
    </row>
    <row r="266" spans="1:22" x14ac:dyDescent="0.2">
      <c r="A266" s="13"/>
      <c r="B266" s="20"/>
      <c r="C266" s="20"/>
      <c r="D266" s="21"/>
      <c r="E266" s="9"/>
      <c r="F266" s="9"/>
      <c r="G266" s="9"/>
      <c r="H266" s="9"/>
      <c r="I266" s="9"/>
      <c r="J266" s="5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65"/>
    </row>
    <row r="267" spans="1:22" x14ac:dyDescent="0.2">
      <c r="A267" s="13"/>
      <c r="B267" s="20"/>
      <c r="C267" s="20"/>
      <c r="D267" s="21"/>
      <c r="E267" s="9"/>
      <c r="F267" s="9"/>
      <c r="G267" s="9"/>
      <c r="H267" s="9"/>
      <c r="I267" s="9"/>
      <c r="J267" s="5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65"/>
    </row>
    <row r="268" spans="1:22" x14ac:dyDescent="0.2">
      <c r="A268" s="13"/>
      <c r="B268" s="20"/>
      <c r="C268" s="20"/>
      <c r="D268" s="21"/>
      <c r="E268" s="9"/>
      <c r="F268" s="9"/>
      <c r="G268" s="9"/>
      <c r="H268" s="9"/>
      <c r="I268" s="9"/>
      <c r="J268" s="5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65"/>
    </row>
    <row r="269" spans="1:22" x14ac:dyDescent="0.2">
      <c r="A269" s="13"/>
      <c r="B269" s="20"/>
      <c r="C269" s="20"/>
      <c r="D269" s="21"/>
      <c r="E269" s="9"/>
      <c r="F269" s="9"/>
      <c r="G269" s="9"/>
      <c r="H269" s="9"/>
      <c r="I269" s="9"/>
      <c r="J269" s="5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65"/>
    </row>
    <row r="270" spans="1:22" x14ac:dyDescent="0.2">
      <c r="A270" s="13"/>
      <c r="B270" s="20"/>
      <c r="C270" s="20"/>
      <c r="D270" s="21"/>
      <c r="E270" s="9"/>
      <c r="F270" s="9"/>
      <c r="G270" s="9"/>
      <c r="H270" s="9"/>
      <c r="I270" s="9"/>
      <c r="J270" s="5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65"/>
    </row>
    <row r="271" spans="1:22" x14ac:dyDescent="0.2">
      <c r="A271" s="13"/>
      <c r="B271" s="20"/>
      <c r="C271" s="20"/>
      <c r="D271" s="21"/>
      <c r="E271" s="9"/>
      <c r="F271" s="9"/>
      <c r="G271" s="9"/>
      <c r="H271" s="9"/>
      <c r="I271" s="9"/>
      <c r="J271" s="5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65"/>
    </row>
    <row r="272" spans="1:22" x14ac:dyDescent="0.2">
      <c r="A272" s="13"/>
      <c r="B272" s="20"/>
      <c r="C272" s="20"/>
      <c r="D272" s="21"/>
      <c r="E272" s="9"/>
      <c r="F272" s="9"/>
      <c r="G272" s="9"/>
      <c r="H272" s="9"/>
      <c r="I272" s="9"/>
      <c r="J272" s="5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65"/>
    </row>
    <row r="273" spans="1:22" x14ac:dyDescent="0.2">
      <c r="A273" s="13"/>
      <c r="B273" s="20"/>
      <c r="C273" s="20"/>
      <c r="D273" s="21"/>
      <c r="E273" s="9"/>
      <c r="F273" s="9"/>
      <c r="G273" s="9"/>
      <c r="H273" s="9"/>
      <c r="I273" s="9"/>
      <c r="J273" s="5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65"/>
    </row>
    <row r="274" spans="1:22" x14ac:dyDescent="0.2">
      <c r="A274" s="13"/>
      <c r="B274" s="20"/>
      <c r="C274" s="20"/>
      <c r="D274" s="21"/>
      <c r="E274" s="9"/>
      <c r="F274" s="9"/>
      <c r="G274" s="9"/>
      <c r="H274" s="9"/>
      <c r="I274" s="9"/>
      <c r="J274" s="5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65"/>
    </row>
    <row r="275" spans="1:22" x14ac:dyDescent="0.2">
      <c r="A275" s="13"/>
      <c r="B275" s="20"/>
      <c r="C275" s="20"/>
      <c r="D275" s="21"/>
      <c r="E275" s="9"/>
      <c r="F275" s="9"/>
      <c r="G275" s="9"/>
      <c r="H275" s="9"/>
      <c r="I275" s="9"/>
      <c r="J275" s="5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65"/>
    </row>
    <row r="276" spans="1:22" x14ac:dyDescent="0.2">
      <c r="A276" s="13"/>
      <c r="B276" s="20"/>
      <c r="C276" s="20"/>
      <c r="D276" s="21"/>
      <c r="E276" s="9"/>
      <c r="F276" s="9"/>
      <c r="G276" s="9"/>
      <c r="H276" s="9"/>
      <c r="I276" s="9"/>
      <c r="J276" s="5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65"/>
    </row>
    <row r="277" spans="1:22" x14ac:dyDescent="0.2">
      <c r="A277" s="13"/>
      <c r="B277" s="20"/>
      <c r="C277" s="20"/>
      <c r="D277" s="21"/>
      <c r="E277" s="9"/>
      <c r="F277" s="9"/>
      <c r="G277" s="9"/>
      <c r="H277" s="9"/>
      <c r="I277" s="9"/>
      <c r="J277" s="5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65"/>
    </row>
    <row r="278" spans="1:22" x14ac:dyDescent="0.2">
      <c r="A278" s="13"/>
      <c r="B278" s="20"/>
      <c r="C278" s="20"/>
      <c r="D278" s="21"/>
      <c r="E278" s="9"/>
      <c r="F278" s="9"/>
      <c r="G278" s="9"/>
      <c r="H278" s="9"/>
      <c r="I278" s="9"/>
      <c r="J278" s="5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65"/>
    </row>
    <row r="279" spans="1:22" x14ac:dyDescent="0.2">
      <c r="A279" s="13"/>
      <c r="B279" s="20"/>
      <c r="C279" s="20"/>
      <c r="D279" s="21"/>
      <c r="E279" s="9"/>
      <c r="F279" s="9"/>
      <c r="G279" s="9"/>
      <c r="H279" s="9"/>
      <c r="I279" s="9"/>
      <c r="J279" s="5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65"/>
    </row>
    <row r="280" spans="1:22" x14ac:dyDescent="0.2">
      <c r="A280" s="13"/>
      <c r="B280" s="20"/>
      <c r="C280" s="20"/>
      <c r="D280" s="21"/>
      <c r="E280" s="9"/>
      <c r="F280" s="9"/>
      <c r="G280" s="9"/>
      <c r="H280" s="9"/>
      <c r="I280" s="9"/>
      <c r="J280" s="5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65"/>
    </row>
    <row r="281" spans="1:22" x14ac:dyDescent="0.2">
      <c r="A281" s="13"/>
      <c r="B281" s="20"/>
      <c r="C281" s="20"/>
      <c r="D281" s="21"/>
      <c r="E281" s="9"/>
      <c r="F281" s="9"/>
      <c r="G281" s="9"/>
      <c r="H281" s="9"/>
      <c r="I281" s="9"/>
      <c r="J281" s="5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65"/>
    </row>
    <row r="282" spans="1:22" x14ac:dyDescent="0.2">
      <c r="A282" s="13"/>
      <c r="B282" s="20"/>
      <c r="C282" s="20"/>
      <c r="D282" s="21"/>
      <c r="E282" s="9"/>
      <c r="F282" s="9"/>
      <c r="G282" s="9"/>
      <c r="H282" s="9"/>
      <c r="I282" s="9"/>
      <c r="J282" s="5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65"/>
    </row>
    <row r="283" spans="1:22" x14ac:dyDescent="0.2">
      <c r="A283" s="13"/>
      <c r="B283" s="20"/>
      <c r="C283" s="20"/>
      <c r="D283" s="21"/>
      <c r="E283" s="9"/>
      <c r="F283" s="9"/>
      <c r="G283" s="9"/>
      <c r="H283" s="9"/>
      <c r="I283" s="9"/>
      <c r="J283" s="5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65"/>
    </row>
    <row r="284" spans="1:22" x14ac:dyDescent="0.2">
      <c r="A284" s="13"/>
      <c r="B284" s="20"/>
      <c r="C284" s="20"/>
      <c r="D284" s="21"/>
      <c r="E284" s="9"/>
      <c r="F284" s="9"/>
      <c r="G284" s="9"/>
      <c r="H284" s="9"/>
      <c r="I284" s="9"/>
      <c r="J284" s="5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65"/>
    </row>
    <row r="285" spans="1:22" x14ac:dyDescent="0.2">
      <c r="A285" s="13"/>
      <c r="B285" s="20"/>
      <c r="C285" s="20"/>
      <c r="D285" s="21"/>
      <c r="E285" s="9"/>
      <c r="F285" s="9"/>
      <c r="G285" s="9"/>
      <c r="H285" s="9"/>
      <c r="I285" s="9"/>
      <c r="J285" s="5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65"/>
    </row>
    <row r="286" spans="1:22" x14ac:dyDescent="0.2">
      <c r="A286" s="13"/>
      <c r="B286" s="20"/>
      <c r="C286" s="20"/>
      <c r="D286" s="21"/>
      <c r="E286" s="9"/>
      <c r="F286" s="9"/>
      <c r="G286" s="9"/>
      <c r="H286" s="9"/>
      <c r="I286" s="9"/>
      <c r="J286" s="5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65"/>
    </row>
    <row r="287" spans="1:22" x14ac:dyDescent="0.2">
      <c r="A287" s="13"/>
      <c r="B287" s="20"/>
      <c r="C287" s="20"/>
      <c r="D287" s="21"/>
      <c r="E287" s="9"/>
      <c r="F287" s="9"/>
      <c r="G287" s="9"/>
      <c r="H287" s="9"/>
      <c r="I287" s="9"/>
      <c r="J287" s="5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65"/>
    </row>
    <row r="288" spans="1:22" x14ac:dyDescent="0.2">
      <c r="A288" s="13"/>
      <c r="B288" s="20"/>
      <c r="C288" s="20"/>
      <c r="D288" s="21"/>
      <c r="E288" s="9"/>
      <c r="F288" s="9"/>
      <c r="G288" s="9"/>
      <c r="H288" s="9"/>
      <c r="I288" s="9"/>
      <c r="J288" s="5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65"/>
    </row>
    <row r="289" spans="1:22" x14ac:dyDescent="0.2">
      <c r="A289" s="13"/>
      <c r="B289" s="20"/>
      <c r="C289" s="20"/>
      <c r="D289" s="21"/>
      <c r="E289" s="9"/>
      <c r="F289" s="9"/>
      <c r="G289" s="9"/>
      <c r="H289" s="9"/>
      <c r="I289" s="9"/>
      <c r="J289" s="5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65"/>
    </row>
    <row r="290" spans="1:22" x14ac:dyDescent="0.2">
      <c r="A290" s="13"/>
      <c r="B290" s="20"/>
      <c r="C290" s="20"/>
      <c r="D290" s="21"/>
      <c r="E290" s="9"/>
      <c r="F290" s="9"/>
      <c r="G290" s="9"/>
      <c r="H290" s="9"/>
      <c r="I290" s="9"/>
      <c r="J290" s="5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65"/>
    </row>
    <row r="291" spans="1:22" x14ac:dyDescent="0.2">
      <c r="A291" s="13"/>
      <c r="B291" s="20"/>
      <c r="C291" s="20"/>
      <c r="D291" s="21"/>
      <c r="E291" s="9"/>
      <c r="F291" s="9"/>
      <c r="G291" s="9"/>
      <c r="H291" s="9"/>
      <c r="I291" s="9"/>
      <c r="J291" s="5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65"/>
    </row>
    <row r="292" spans="1:22" x14ac:dyDescent="0.2">
      <c r="A292" s="13"/>
      <c r="B292" s="20"/>
      <c r="C292" s="20"/>
      <c r="D292" s="21"/>
      <c r="E292" s="9"/>
      <c r="F292" s="9"/>
      <c r="G292" s="9"/>
      <c r="H292" s="9"/>
      <c r="I292" s="9"/>
      <c r="J292" s="5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65"/>
    </row>
    <row r="293" spans="1:22" x14ac:dyDescent="0.2">
      <c r="A293" s="13"/>
      <c r="B293" s="20"/>
      <c r="C293" s="20"/>
      <c r="D293" s="21"/>
      <c r="E293" s="9"/>
      <c r="F293" s="9"/>
      <c r="G293" s="9"/>
      <c r="H293" s="9"/>
      <c r="I293" s="9"/>
      <c r="J293" s="5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65"/>
    </row>
    <row r="294" spans="1:22" x14ac:dyDescent="0.2">
      <c r="A294" s="13"/>
      <c r="B294" s="20"/>
      <c r="C294" s="20"/>
      <c r="D294" s="21"/>
      <c r="E294" s="9"/>
      <c r="F294" s="9"/>
      <c r="G294" s="9"/>
      <c r="H294" s="9"/>
      <c r="I294" s="9"/>
      <c r="J294" s="5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65"/>
    </row>
    <row r="295" spans="1:22" x14ac:dyDescent="0.2">
      <c r="A295" s="13"/>
      <c r="B295" s="20"/>
      <c r="C295" s="20"/>
      <c r="D295" s="21"/>
      <c r="E295" s="9"/>
      <c r="F295" s="9"/>
      <c r="G295" s="9"/>
      <c r="H295" s="9"/>
      <c r="I295" s="9"/>
      <c r="J295" s="5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65"/>
    </row>
    <row r="296" spans="1:22" x14ac:dyDescent="0.2">
      <c r="A296" s="13"/>
      <c r="B296" s="20"/>
      <c r="C296" s="20"/>
      <c r="D296" s="21"/>
      <c r="E296" s="9"/>
      <c r="F296" s="9"/>
      <c r="G296" s="9"/>
      <c r="H296" s="9"/>
      <c r="I296" s="9"/>
      <c r="J296" s="5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65"/>
    </row>
    <row r="297" spans="1:22" x14ac:dyDescent="0.2">
      <c r="A297" s="13"/>
      <c r="B297" s="20"/>
      <c r="C297" s="20"/>
      <c r="D297" s="21"/>
      <c r="E297" s="9"/>
      <c r="F297" s="9"/>
      <c r="G297" s="9"/>
      <c r="H297" s="9"/>
      <c r="I297" s="9"/>
      <c r="J297" s="5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65"/>
    </row>
    <row r="298" spans="1:22" x14ac:dyDescent="0.2">
      <c r="A298" s="13"/>
      <c r="B298" s="20"/>
      <c r="C298" s="20"/>
      <c r="D298" s="21"/>
      <c r="E298" s="9"/>
      <c r="F298" s="9"/>
      <c r="G298" s="9"/>
      <c r="H298" s="9"/>
      <c r="I298" s="9"/>
      <c r="J298" s="5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65"/>
    </row>
    <row r="299" spans="1:22" x14ac:dyDescent="0.2">
      <c r="A299" s="13"/>
      <c r="B299" s="20"/>
      <c r="C299" s="20"/>
      <c r="D299" s="21"/>
      <c r="E299" s="9"/>
      <c r="F299" s="9"/>
      <c r="G299" s="9"/>
      <c r="H299" s="9"/>
      <c r="I299" s="9"/>
      <c r="J299" s="5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65"/>
    </row>
    <row r="300" spans="1:22" x14ac:dyDescent="0.2">
      <c r="A300" s="13"/>
      <c r="B300" s="20"/>
      <c r="C300" s="20"/>
      <c r="D300" s="21"/>
      <c r="E300" s="9"/>
      <c r="F300" s="9"/>
      <c r="G300" s="9"/>
      <c r="H300" s="9"/>
      <c r="I300" s="9"/>
      <c r="J300" s="5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65"/>
    </row>
    <row r="301" spans="1:22" x14ac:dyDescent="0.2">
      <c r="A301" s="13"/>
      <c r="B301" s="20"/>
      <c r="C301" s="20"/>
      <c r="D301" s="21"/>
      <c r="E301" s="9"/>
      <c r="F301" s="9"/>
      <c r="G301" s="9"/>
      <c r="H301" s="9"/>
      <c r="I301" s="9"/>
      <c r="J301" s="5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65"/>
    </row>
    <row r="302" spans="1:22" x14ac:dyDescent="0.2">
      <c r="A302" s="13"/>
      <c r="B302" s="20"/>
      <c r="C302" s="20"/>
      <c r="D302" s="21"/>
      <c r="E302" s="9"/>
      <c r="F302" s="9"/>
      <c r="G302" s="9"/>
      <c r="H302" s="9"/>
      <c r="I302" s="9"/>
      <c r="J302" s="5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65"/>
    </row>
    <row r="303" spans="1:22" x14ac:dyDescent="0.2">
      <c r="A303" s="13"/>
      <c r="B303" s="20"/>
      <c r="C303" s="20"/>
      <c r="D303" s="21"/>
      <c r="E303" s="9"/>
      <c r="F303" s="9"/>
      <c r="G303" s="9"/>
      <c r="H303" s="9"/>
      <c r="I303" s="9"/>
      <c r="J303" s="5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65"/>
    </row>
    <row r="304" spans="1:22" x14ac:dyDescent="0.2">
      <c r="A304" s="13"/>
      <c r="B304" s="20"/>
      <c r="C304" s="20"/>
      <c r="D304" s="21"/>
      <c r="E304" s="9"/>
      <c r="F304" s="9"/>
      <c r="G304" s="9"/>
      <c r="H304" s="9"/>
      <c r="I304" s="9"/>
      <c r="J304" s="5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65"/>
    </row>
    <row r="305" spans="1:22" x14ac:dyDescent="0.2">
      <c r="A305" s="13"/>
      <c r="B305" s="20"/>
      <c r="C305" s="20"/>
      <c r="D305" s="21"/>
      <c r="E305" s="9"/>
      <c r="F305" s="9"/>
      <c r="G305" s="9"/>
      <c r="H305" s="9"/>
      <c r="I305" s="9"/>
      <c r="J305" s="5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65"/>
    </row>
    <row r="306" spans="1:22" x14ac:dyDescent="0.2">
      <c r="A306" s="13"/>
      <c r="B306" s="20"/>
      <c r="C306" s="20"/>
      <c r="D306" s="21"/>
      <c r="E306" s="9"/>
      <c r="F306" s="9"/>
      <c r="G306" s="9"/>
      <c r="H306" s="9"/>
      <c r="I306" s="9"/>
      <c r="J306" s="5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65"/>
    </row>
    <row r="307" spans="1:22" x14ac:dyDescent="0.2">
      <c r="A307" s="13"/>
      <c r="B307" s="20"/>
      <c r="C307" s="20"/>
      <c r="D307" s="21"/>
      <c r="E307" s="9"/>
      <c r="F307" s="9"/>
      <c r="G307" s="9"/>
      <c r="H307" s="9"/>
      <c r="I307" s="9"/>
      <c r="J307" s="5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65"/>
    </row>
    <row r="308" spans="1:22" x14ac:dyDescent="0.2">
      <c r="A308" s="13"/>
      <c r="B308" s="20"/>
      <c r="C308" s="20"/>
      <c r="D308" s="21"/>
      <c r="E308" s="9"/>
      <c r="F308" s="9"/>
      <c r="G308" s="9"/>
      <c r="H308" s="9"/>
      <c r="I308" s="9"/>
      <c r="J308" s="5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65"/>
    </row>
    <row r="309" spans="1:22" x14ac:dyDescent="0.2">
      <c r="A309" s="13"/>
      <c r="B309" s="20"/>
      <c r="C309" s="20"/>
      <c r="D309" s="21"/>
      <c r="E309" s="9"/>
      <c r="F309" s="9"/>
      <c r="G309" s="9"/>
      <c r="H309" s="9"/>
      <c r="I309" s="9"/>
      <c r="J309" s="5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65"/>
    </row>
    <row r="310" spans="1:22" x14ac:dyDescent="0.2">
      <c r="A310" s="13"/>
      <c r="B310" s="20"/>
      <c r="C310" s="20"/>
      <c r="D310" s="21"/>
      <c r="E310" s="9"/>
      <c r="F310" s="9"/>
      <c r="G310" s="9"/>
      <c r="H310" s="9"/>
      <c r="I310" s="9"/>
      <c r="J310" s="5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65"/>
    </row>
    <row r="311" spans="1:22" x14ac:dyDescent="0.2">
      <c r="A311" s="13"/>
      <c r="B311" s="20"/>
      <c r="C311" s="20"/>
      <c r="D311" s="21"/>
      <c r="E311" s="9"/>
      <c r="F311" s="9"/>
      <c r="G311" s="9"/>
      <c r="H311" s="9"/>
      <c r="I311" s="9"/>
      <c r="J311" s="5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65"/>
    </row>
    <row r="312" spans="1:22" x14ac:dyDescent="0.2">
      <c r="A312" s="13"/>
      <c r="B312" s="20"/>
      <c r="C312" s="20"/>
      <c r="D312" s="21"/>
      <c r="E312" s="9"/>
      <c r="F312" s="9"/>
      <c r="G312" s="9"/>
      <c r="H312" s="9"/>
      <c r="I312" s="9"/>
      <c r="J312" s="5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65"/>
    </row>
    <row r="313" spans="1:22" x14ac:dyDescent="0.2">
      <c r="A313" s="13"/>
      <c r="B313" s="20"/>
      <c r="C313" s="20"/>
      <c r="D313" s="21"/>
      <c r="E313" s="9"/>
      <c r="F313" s="9"/>
      <c r="G313" s="9"/>
      <c r="H313" s="9"/>
      <c r="I313" s="9"/>
      <c r="J313" s="5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65"/>
    </row>
    <row r="314" spans="1:22" x14ac:dyDescent="0.2">
      <c r="A314" s="13"/>
      <c r="B314" s="20"/>
      <c r="C314" s="20"/>
      <c r="D314" s="21"/>
      <c r="E314" s="9"/>
      <c r="F314" s="9"/>
      <c r="G314" s="9"/>
      <c r="H314" s="9"/>
      <c r="I314" s="9"/>
      <c r="J314" s="5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65"/>
    </row>
    <row r="315" spans="1:22" x14ac:dyDescent="0.2">
      <c r="A315" s="13"/>
      <c r="B315" s="20"/>
      <c r="C315" s="20"/>
      <c r="D315" s="21"/>
      <c r="E315" s="9"/>
      <c r="F315" s="9"/>
      <c r="G315" s="9"/>
      <c r="H315" s="9"/>
      <c r="I315" s="9"/>
      <c r="J315" s="5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65"/>
    </row>
    <row r="316" spans="1:22" x14ac:dyDescent="0.2">
      <c r="A316" s="13"/>
      <c r="B316" s="20"/>
      <c r="C316" s="20"/>
      <c r="D316" s="21"/>
      <c r="E316" s="9"/>
      <c r="F316" s="9"/>
      <c r="G316" s="9"/>
      <c r="H316" s="9"/>
      <c r="I316" s="9"/>
      <c r="J316" s="5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65"/>
    </row>
    <row r="317" spans="1:22" x14ac:dyDescent="0.2">
      <c r="A317" s="13"/>
      <c r="B317" s="20"/>
      <c r="C317" s="20"/>
      <c r="D317" s="21"/>
      <c r="E317" s="9"/>
      <c r="F317" s="9"/>
      <c r="G317" s="9"/>
      <c r="H317" s="9"/>
      <c r="I317" s="9"/>
      <c r="J317" s="5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65"/>
    </row>
    <row r="318" spans="1:22" x14ac:dyDescent="0.2">
      <c r="A318" s="13"/>
      <c r="B318" s="20"/>
      <c r="C318" s="20"/>
      <c r="D318" s="21"/>
      <c r="E318" s="9"/>
      <c r="F318" s="9"/>
      <c r="G318" s="9"/>
      <c r="H318" s="9"/>
      <c r="I318" s="9"/>
      <c r="J318" s="5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65"/>
    </row>
    <row r="319" spans="1:22" x14ac:dyDescent="0.2">
      <c r="A319" s="13"/>
      <c r="B319" s="20"/>
      <c r="C319" s="20"/>
      <c r="D319" s="21"/>
      <c r="E319" s="9"/>
      <c r="F319" s="9"/>
      <c r="G319" s="9"/>
      <c r="H319" s="9"/>
      <c r="I319" s="9"/>
      <c r="J319" s="5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65"/>
    </row>
    <row r="320" spans="1:22" x14ac:dyDescent="0.2">
      <c r="A320" s="13"/>
      <c r="B320" s="20"/>
      <c r="C320" s="20"/>
      <c r="D320" s="21"/>
      <c r="E320" s="9"/>
      <c r="F320" s="9"/>
      <c r="G320" s="9"/>
      <c r="H320" s="9"/>
      <c r="I320" s="9"/>
      <c r="J320" s="5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65"/>
    </row>
    <row r="321" spans="1:22" x14ac:dyDescent="0.2">
      <c r="A321" s="13"/>
      <c r="B321" s="20"/>
      <c r="C321" s="20"/>
      <c r="D321" s="21"/>
      <c r="E321" s="9"/>
      <c r="F321" s="9"/>
      <c r="G321" s="9"/>
      <c r="H321" s="9"/>
      <c r="I321" s="9"/>
      <c r="J321" s="5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65"/>
    </row>
    <row r="322" spans="1:22" x14ac:dyDescent="0.2">
      <c r="A322" s="13"/>
      <c r="B322" s="20"/>
      <c r="C322" s="20"/>
      <c r="D322" s="21"/>
      <c r="E322" s="9"/>
      <c r="F322" s="9"/>
      <c r="G322" s="9"/>
      <c r="H322" s="9"/>
      <c r="I322" s="9"/>
      <c r="J322" s="5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65"/>
    </row>
    <row r="323" spans="1:22" x14ac:dyDescent="0.2">
      <c r="A323" s="13"/>
      <c r="B323" s="20"/>
      <c r="C323" s="20"/>
      <c r="D323" s="21"/>
      <c r="E323" s="9"/>
      <c r="F323" s="9"/>
      <c r="G323" s="9"/>
      <c r="H323" s="9"/>
      <c r="I323" s="9"/>
      <c r="J323" s="5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65"/>
    </row>
    <row r="324" spans="1:22" x14ac:dyDescent="0.2">
      <c r="A324" s="13"/>
      <c r="B324" s="20"/>
      <c r="C324" s="20"/>
      <c r="D324" s="21"/>
      <c r="E324" s="9"/>
      <c r="F324" s="9"/>
      <c r="G324" s="9"/>
      <c r="H324" s="9"/>
      <c r="I324" s="9"/>
      <c r="J324" s="5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65"/>
    </row>
    <row r="325" spans="1:22" x14ac:dyDescent="0.2">
      <c r="A325" s="13"/>
      <c r="B325" s="20"/>
      <c r="C325" s="20"/>
      <c r="D325" s="21"/>
      <c r="E325" s="9"/>
      <c r="F325" s="9"/>
      <c r="G325" s="9"/>
      <c r="H325" s="9"/>
      <c r="I325" s="9"/>
      <c r="J325" s="5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65"/>
    </row>
    <row r="326" spans="1:22" x14ac:dyDescent="0.2">
      <c r="A326" s="13"/>
      <c r="B326" s="20"/>
      <c r="C326" s="20"/>
      <c r="D326" s="21"/>
      <c r="E326" s="9"/>
      <c r="F326" s="9"/>
      <c r="G326" s="9"/>
      <c r="H326" s="9"/>
      <c r="I326" s="9"/>
      <c r="J326" s="5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65"/>
    </row>
    <row r="327" spans="1:22" x14ac:dyDescent="0.2">
      <c r="A327" s="13"/>
      <c r="B327" s="20"/>
      <c r="C327" s="20"/>
      <c r="D327" s="21"/>
      <c r="E327" s="9"/>
      <c r="F327" s="9"/>
      <c r="G327" s="9"/>
      <c r="H327" s="9"/>
      <c r="I327" s="9"/>
      <c r="J327" s="5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65"/>
    </row>
    <row r="328" spans="1:22" x14ac:dyDescent="0.2">
      <c r="A328" s="13"/>
      <c r="B328" s="20"/>
      <c r="C328" s="20"/>
      <c r="D328" s="21"/>
      <c r="E328" s="9"/>
      <c r="F328" s="9"/>
      <c r="G328" s="9"/>
      <c r="H328" s="9"/>
      <c r="I328" s="9"/>
      <c r="J328" s="5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65"/>
    </row>
    <row r="329" spans="1:22" x14ac:dyDescent="0.2">
      <c r="A329" s="13"/>
      <c r="B329" s="20"/>
      <c r="C329" s="20"/>
      <c r="D329" s="21"/>
      <c r="E329" s="9"/>
      <c r="F329" s="9"/>
      <c r="G329" s="9"/>
      <c r="H329" s="9"/>
      <c r="I329" s="9"/>
      <c r="J329" s="5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65"/>
    </row>
    <row r="330" spans="1:22" x14ac:dyDescent="0.2">
      <c r="A330" s="13"/>
      <c r="B330" s="20"/>
      <c r="C330" s="20"/>
      <c r="D330" s="21"/>
      <c r="E330" s="9"/>
      <c r="F330" s="9"/>
      <c r="G330" s="9"/>
      <c r="H330" s="9"/>
      <c r="I330" s="9"/>
      <c r="J330" s="5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65"/>
    </row>
    <row r="331" spans="1:22" x14ac:dyDescent="0.2">
      <c r="A331" s="13"/>
      <c r="B331" s="20"/>
      <c r="C331" s="20"/>
      <c r="D331" s="21"/>
      <c r="E331" s="9"/>
      <c r="F331" s="9"/>
      <c r="G331" s="9"/>
      <c r="H331" s="9"/>
      <c r="I331" s="9"/>
      <c r="J331" s="5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65"/>
    </row>
    <row r="332" spans="1:22" x14ac:dyDescent="0.2">
      <c r="A332" s="13"/>
      <c r="B332" s="20"/>
      <c r="C332" s="20"/>
      <c r="D332" s="21"/>
      <c r="E332" s="9"/>
      <c r="F332" s="9"/>
      <c r="G332" s="9"/>
      <c r="H332" s="9"/>
      <c r="I332" s="9"/>
      <c r="J332" s="5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65"/>
    </row>
    <row r="333" spans="1:22" x14ac:dyDescent="0.2">
      <c r="A333" s="13"/>
      <c r="B333" s="20"/>
      <c r="C333" s="20"/>
      <c r="D333" s="21"/>
      <c r="E333" s="9"/>
      <c r="F333" s="9"/>
      <c r="G333" s="9"/>
      <c r="H333" s="9"/>
      <c r="I333" s="9"/>
      <c r="J333" s="5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65"/>
    </row>
    <row r="334" spans="1:22" x14ac:dyDescent="0.2">
      <c r="A334" s="13"/>
      <c r="B334" s="20"/>
      <c r="C334" s="20"/>
      <c r="D334" s="21"/>
      <c r="E334" s="9"/>
      <c r="F334" s="9"/>
      <c r="G334" s="9"/>
      <c r="H334" s="9"/>
      <c r="I334" s="9"/>
      <c r="J334" s="5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65"/>
    </row>
    <row r="335" spans="1:22" x14ac:dyDescent="0.2">
      <c r="A335" s="13"/>
      <c r="B335" s="20"/>
      <c r="C335" s="20"/>
      <c r="D335" s="21"/>
      <c r="E335" s="9"/>
      <c r="F335" s="9"/>
      <c r="G335" s="9"/>
      <c r="H335" s="9"/>
      <c r="I335" s="9"/>
      <c r="J335" s="5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65"/>
    </row>
    <row r="336" spans="1:22" x14ac:dyDescent="0.2">
      <c r="A336" s="13"/>
      <c r="B336" s="20"/>
      <c r="C336" s="20"/>
      <c r="D336" s="21"/>
      <c r="E336" s="9"/>
      <c r="F336" s="9"/>
      <c r="G336" s="9"/>
      <c r="H336" s="9"/>
      <c r="I336" s="9"/>
      <c r="J336" s="5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65"/>
    </row>
    <row r="337" spans="1:22" x14ac:dyDescent="0.2">
      <c r="A337" s="13"/>
      <c r="B337" s="20"/>
      <c r="C337" s="20"/>
      <c r="D337" s="21"/>
      <c r="E337" s="9"/>
      <c r="F337" s="9"/>
      <c r="G337" s="9"/>
      <c r="H337" s="9"/>
      <c r="I337" s="9"/>
      <c r="J337" s="5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65"/>
    </row>
    <row r="338" spans="1:22" x14ac:dyDescent="0.2">
      <c r="A338" s="13"/>
      <c r="B338" s="20"/>
      <c r="C338" s="20"/>
      <c r="D338" s="21"/>
      <c r="E338" s="9"/>
      <c r="F338" s="9"/>
      <c r="G338" s="9"/>
      <c r="H338" s="9"/>
      <c r="I338" s="9"/>
      <c r="J338" s="5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65"/>
    </row>
    <row r="339" spans="1:22" x14ac:dyDescent="0.2">
      <c r="A339" s="13"/>
      <c r="B339" s="20"/>
      <c r="C339" s="20"/>
      <c r="D339" s="21"/>
      <c r="E339" s="9"/>
      <c r="F339" s="9"/>
      <c r="G339" s="9"/>
      <c r="H339" s="9"/>
      <c r="I339" s="9"/>
      <c r="J339" s="5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65"/>
    </row>
    <row r="340" spans="1:22" x14ac:dyDescent="0.2">
      <c r="A340" s="13"/>
      <c r="B340" s="20"/>
      <c r="C340" s="20"/>
      <c r="D340" s="21"/>
      <c r="E340" s="9"/>
      <c r="F340" s="9"/>
      <c r="G340" s="9"/>
      <c r="H340" s="9"/>
      <c r="I340" s="9"/>
      <c r="J340" s="5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65"/>
    </row>
    <row r="341" spans="1:22" x14ac:dyDescent="0.2">
      <c r="A341" s="13"/>
      <c r="B341" s="20"/>
      <c r="C341" s="20"/>
      <c r="D341" s="21"/>
      <c r="E341" s="9"/>
      <c r="F341" s="9"/>
      <c r="G341" s="9"/>
      <c r="H341" s="9"/>
      <c r="I341" s="9"/>
      <c r="J341" s="5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65"/>
    </row>
    <row r="342" spans="1:22" x14ac:dyDescent="0.2">
      <c r="A342" s="13"/>
      <c r="B342" s="20"/>
      <c r="C342" s="20"/>
      <c r="D342" s="21"/>
      <c r="E342" s="9"/>
      <c r="F342" s="9"/>
      <c r="G342" s="9"/>
      <c r="H342" s="9"/>
      <c r="I342" s="9"/>
      <c r="J342" s="5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65"/>
    </row>
    <row r="343" spans="1:22" x14ac:dyDescent="0.2">
      <c r="A343" s="13"/>
      <c r="B343" s="20"/>
      <c r="C343" s="20"/>
      <c r="D343" s="21"/>
      <c r="E343" s="9"/>
      <c r="F343" s="9"/>
      <c r="G343" s="9"/>
      <c r="H343" s="9"/>
      <c r="I343" s="9"/>
      <c r="J343" s="5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65"/>
    </row>
    <row r="344" spans="1:22" x14ac:dyDescent="0.2">
      <c r="A344" s="13"/>
      <c r="B344" s="20"/>
      <c r="C344" s="20"/>
      <c r="D344" s="21"/>
      <c r="E344" s="9"/>
      <c r="F344" s="9"/>
      <c r="G344" s="9"/>
      <c r="H344" s="9"/>
      <c r="I344" s="9"/>
      <c r="J344" s="5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65"/>
    </row>
    <row r="345" spans="1:22" x14ac:dyDescent="0.2">
      <c r="A345" s="13"/>
      <c r="B345" s="20"/>
      <c r="C345" s="20"/>
      <c r="D345" s="21"/>
      <c r="E345" s="9"/>
      <c r="F345" s="9"/>
      <c r="G345" s="9"/>
      <c r="H345" s="9"/>
      <c r="I345" s="9"/>
      <c r="J345" s="5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65"/>
    </row>
    <row r="346" spans="1:22" x14ac:dyDescent="0.2">
      <c r="A346" s="13"/>
      <c r="B346" s="20"/>
      <c r="C346" s="20"/>
      <c r="D346" s="21"/>
      <c r="E346" s="9"/>
      <c r="F346" s="9"/>
      <c r="G346" s="9"/>
      <c r="H346" s="9"/>
      <c r="I346" s="9"/>
      <c r="J346" s="5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65"/>
    </row>
    <row r="347" spans="1:22" x14ac:dyDescent="0.2">
      <c r="A347" s="13"/>
      <c r="B347" s="20"/>
      <c r="C347" s="20"/>
      <c r="D347" s="21"/>
      <c r="E347" s="9"/>
      <c r="F347" s="9"/>
      <c r="G347" s="9"/>
      <c r="H347" s="9"/>
      <c r="I347" s="9"/>
      <c r="J347" s="5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65"/>
    </row>
    <row r="348" spans="1:22" x14ac:dyDescent="0.2">
      <c r="A348" s="13"/>
      <c r="B348" s="20"/>
      <c r="C348" s="20"/>
      <c r="D348" s="21"/>
      <c r="E348" s="9"/>
      <c r="F348" s="9"/>
      <c r="G348" s="9"/>
      <c r="H348" s="9"/>
      <c r="I348" s="9"/>
      <c r="J348" s="5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65"/>
    </row>
    <row r="349" spans="1:22" x14ac:dyDescent="0.2">
      <c r="A349" s="13"/>
      <c r="B349" s="20"/>
      <c r="C349" s="20"/>
      <c r="D349" s="21"/>
      <c r="E349" s="9"/>
      <c r="F349" s="9"/>
      <c r="G349" s="9"/>
      <c r="H349" s="9"/>
      <c r="I349" s="9"/>
      <c r="J349" s="5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65"/>
    </row>
    <row r="350" spans="1:22" x14ac:dyDescent="0.2">
      <c r="A350" s="13"/>
      <c r="B350" s="20"/>
      <c r="C350" s="20"/>
      <c r="D350" s="21"/>
      <c r="E350" s="9"/>
      <c r="F350" s="9"/>
      <c r="G350" s="9"/>
      <c r="H350" s="9"/>
      <c r="I350" s="9"/>
      <c r="J350" s="5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65"/>
    </row>
    <row r="351" spans="1:22" x14ac:dyDescent="0.2">
      <c r="A351" s="13"/>
      <c r="B351" s="20"/>
      <c r="C351" s="20"/>
      <c r="D351" s="21"/>
      <c r="E351" s="9"/>
      <c r="F351" s="9"/>
      <c r="G351" s="9"/>
      <c r="H351" s="9"/>
      <c r="I351" s="9"/>
      <c r="J351" s="5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65"/>
    </row>
    <row r="352" spans="1:22" x14ac:dyDescent="0.2">
      <c r="A352" s="13"/>
      <c r="B352" s="20"/>
      <c r="C352" s="20"/>
      <c r="D352" s="21"/>
      <c r="E352" s="9"/>
      <c r="F352" s="9"/>
      <c r="G352" s="9"/>
      <c r="H352" s="9"/>
      <c r="I352" s="9"/>
      <c r="J352" s="5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65"/>
    </row>
    <row r="353" spans="1:22" x14ac:dyDescent="0.2">
      <c r="A353" s="13"/>
      <c r="B353" s="20"/>
      <c r="C353" s="20"/>
      <c r="D353" s="21"/>
      <c r="E353" s="9"/>
      <c r="F353" s="9"/>
      <c r="G353" s="9"/>
      <c r="H353" s="9"/>
      <c r="I353" s="9"/>
      <c r="J353" s="5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65"/>
    </row>
    <row r="354" spans="1:22" x14ac:dyDescent="0.2">
      <c r="A354" s="13"/>
      <c r="B354" s="20"/>
      <c r="C354" s="20"/>
      <c r="D354" s="21"/>
      <c r="E354" s="9"/>
      <c r="F354" s="9"/>
      <c r="G354" s="9"/>
      <c r="H354" s="9"/>
      <c r="I354" s="9"/>
      <c r="J354" s="5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65"/>
    </row>
    <row r="355" spans="1:22" x14ac:dyDescent="0.2">
      <c r="A355" s="13"/>
      <c r="B355" s="20"/>
      <c r="C355" s="20"/>
      <c r="D355" s="21"/>
      <c r="E355" s="9"/>
      <c r="F355" s="9"/>
      <c r="G355" s="9"/>
      <c r="H355" s="9"/>
      <c r="I355" s="9"/>
      <c r="J355" s="5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65"/>
    </row>
    <row r="356" spans="1:22" x14ac:dyDescent="0.2">
      <c r="A356" s="13"/>
      <c r="B356" s="20"/>
      <c r="C356" s="20"/>
      <c r="D356" s="21"/>
      <c r="E356" s="9"/>
      <c r="F356" s="9"/>
      <c r="G356" s="9"/>
      <c r="H356" s="9"/>
      <c r="I356" s="9"/>
      <c r="J356" s="5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65"/>
    </row>
    <row r="357" spans="1:22" x14ac:dyDescent="0.2">
      <c r="A357" s="13"/>
      <c r="B357" s="20"/>
      <c r="C357" s="20"/>
      <c r="D357" s="21"/>
      <c r="E357" s="9"/>
      <c r="F357" s="9"/>
      <c r="G357" s="9"/>
      <c r="H357" s="9"/>
      <c r="I357" s="9"/>
      <c r="J357" s="5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65"/>
    </row>
    <row r="358" spans="1:22" x14ac:dyDescent="0.2">
      <c r="A358" s="13"/>
      <c r="B358" s="20"/>
      <c r="C358" s="20"/>
      <c r="D358" s="21"/>
      <c r="E358" s="9"/>
      <c r="F358" s="9"/>
      <c r="G358" s="9"/>
      <c r="H358" s="9"/>
      <c r="I358" s="9"/>
      <c r="J358" s="5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65"/>
    </row>
    <row r="359" spans="1:22" x14ac:dyDescent="0.2">
      <c r="A359" s="13"/>
      <c r="B359" s="20"/>
      <c r="C359" s="20"/>
      <c r="D359" s="21"/>
      <c r="E359" s="9"/>
      <c r="F359" s="9"/>
      <c r="G359" s="9"/>
      <c r="H359" s="9"/>
      <c r="I359" s="9"/>
      <c r="J359" s="5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65"/>
    </row>
    <row r="360" spans="1:22" x14ac:dyDescent="0.2">
      <c r="A360" s="13"/>
      <c r="B360" s="20"/>
      <c r="C360" s="20"/>
      <c r="D360" s="21"/>
      <c r="E360" s="9"/>
      <c r="F360" s="9"/>
      <c r="G360" s="9"/>
      <c r="H360" s="9"/>
      <c r="I360" s="9"/>
      <c r="J360" s="5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65"/>
    </row>
    <row r="361" spans="1:22" x14ac:dyDescent="0.2">
      <c r="A361" s="13"/>
      <c r="B361" s="20"/>
      <c r="C361" s="20"/>
      <c r="D361" s="21"/>
      <c r="E361" s="9"/>
      <c r="F361" s="9"/>
      <c r="G361" s="9"/>
      <c r="H361" s="9"/>
      <c r="I361" s="9"/>
      <c r="J361" s="5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65"/>
    </row>
    <row r="362" spans="1:22" x14ac:dyDescent="0.2">
      <c r="A362" s="13"/>
      <c r="B362" s="20"/>
      <c r="C362" s="20"/>
      <c r="D362" s="21"/>
      <c r="E362" s="9"/>
      <c r="F362" s="9"/>
      <c r="G362" s="9"/>
      <c r="H362" s="9"/>
      <c r="I362" s="9"/>
      <c r="J362" s="5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65"/>
    </row>
    <row r="363" spans="1:22" x14ac:dyDescent="0.2">
      <c r="A363" s="13"/>
      <c r="B363" s="20"/>
      <c r="C363" s="20"/>
      <c r="D363" s="21"/>
      <c r="E363" s="9"/>
      <c r="F363" s="9"/>
      <c r="G363" s="9"/>
      <c r="H363" s="9"/>
      <c r="I363" s="9"/>
      <c r="J363" s="5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65"/>
    </row>
    <row r="364" spans="1:22" x14ac:dyDescent="0.2">
      <c r="A364" s="13"/>
      <c r="B364" s="20"/>
      <c r="C364" s="20"/>
      <c r="D364" s="21"/>
      <c r="E364" s="9"/>
      <c r="F364" s="9"/>
      <c r="G364" s="9"/>
      <c r="H364" s="9"/>
      <c r="I364" s="9"/>
      <c r="J364" s="5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65"/>
    </row>
    <row r="365" spans="1:22" x14ac:dyDescent="0.2">
      <c r="A365" s="13"/>
      <c r="B365" s="20"/>
      <c r="C365" s="20"/>
      <c r="D365" s="21"/>
      <c r="E365" s="9"/>
      <c r="F365" s="9"/>
      <c r="G365" s="9"/>
      <c r="H365" s="9"/>
      <c r="I365" s="9"/>
      <c r="J365" s="5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65"/>
    </row>
    <row r="366" spans="1:22" x14ac:dyDescent="0.2">
      <c r="A366" s="13"/>
      <c r="B366" s="20"/>
      <c r="C366" s="20"/>
      <c r="D366" s="21"/>
      <c r="E366" s="9"/>
      <c r="F366" s="9"/>
      <c r="G366" s="9"/>
      <c r="H366" s="9"/>
      <c r="I366" s="9"/>
      <c r="J366" s="5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65"/>
    </row>
    <row r="367" spans="1:22" x14ac:dyDescent="0.2">
      <c r="A367" s="13"/>
      <c r="B367" s="20"/>
      <c r="C367" s="20"/>
      <c r="D367" s="21"/>
      <c r="E367" s="9"/>
      <c r="F367" s="9"/>
      <c r="G367" s="9"/>
      <c r="H367" s="9"/>
      <c r="I367" s="9"/>
      <c r="J367" s="5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65"/>
    </row>
    <row r="368" spans="1:22" x14ac:dyDescent="0.2">
      <c r="A368" s="13"/>
      <c r="B368" s="20"/>
      <c r="C368" s="20"/>
      <c r="D368" s="21"/>
      <c r="E368" s="9"/>
      <c r="F368" s="9"/>
      <c r="G368" s="9"/>
      <c r="H368" s="9"/>
      <c r="I368" s="9"/>
      <c r="J368" s="5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65"/>
    </row>
    <row r="369" spans="1:22" x14ac:dyDescent="0.2">
      <c r="A369" s="13"/>
      <c r="B369" s="20"/>
      <c r="C369" s="20"/>
      <c r="D369" s="21"/>
      <c r="E369" s="9"/>
      <c r="F369" s="9"/>
      <c r="G369" s="9"/>
      <c r="H369" s="9"/>
      <c r="I369" s="9"/>
      <c r="J369" s="5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65"/>
    </row>
    <row r="370" spans="1:22" x14ac:dyDescent="0.2">
      <c r="A370" s="13"/>
      <c r="B370" s="20"/>
      <c r="C370" s="20"/>
      <c r="D370" s="21"/>
      <c r="E370" s="9"/>
      <c r="F370" s="9"/>
      <c r="G370" s="9"/>
      <c r="H370" s="9"/>
      <c r="I370" s="9"/>
      <c r="J370" s="5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65"/>
    </row>
    <row r="371" spans="1:22" x14ac:dyDescent="0.2">
      <c r="A371" s="13"/>
      <c r="B371" s="20"/>
      <c r="C371" s="20"/>
      <c r="D371" s="21"/>
      <c r="E371" s="9"/>
      <c r="F371" s="9"/>
      <c r="G371" s="9"/>
      <c r="H371" s="9"/>
      <c r="I371" s="9"/>
      <c r="J371" s="5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65"/>
    </row>
    <row r="372" spans="1:22" x14ac:dyDescent="0.2">
      <c r="A372" s="13"/>
      <c r="B372" s="20"/>
      <c r="C372" s="20"/>
      <c r="D372" s="21"/>
      <c r="E372" s="9"/>
      <c r="F372" s="9"/>
      <c r="G372" s="9"/>
      <c r="H372" s="9"/>
      <c r="I372" s="9"/>
      <c r="J372" s="5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65"/>
    </row>
    <row r="373" spans="1:22" x14ac:dyDescent="0.2">
      <c r="A373" s="13"/>
      <c r="B373" s="20"/>
      <c r="C373" s="20"/>
      <c r="D373" s="21"/>
      <c r="E373" s="9"/>
      <c r="F373" s="9"/>
      <c r="G373" s="9"/>
      <c r="H373" s="9"/>
      <c r="I373" s="9"/>
      <c r="J373" s="5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65"/>
    </row>
    <row r="374" spans="1:22" x14ac:dyDescent="0.2">
      <c r="A374" s="13"/>
      <c r="B374" s="20"/>
      <c r="C374" s="20"/>
      <c r="D374" s="21"/>
      <c r="E374" s="9"/>
      <c r="F374" s="9"/>
      <c r="G374" s="9"/>
      <c r="H374" s="9"/>
      <c r="I374" s="9"/>
      <c r="J374" s="5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65"/>
    </row>
    <row r="375" spans="1:22" x14ac:dyDescent="0.2">
      <c r="A375" s="13"/>
      <c r="B375" s="20"/>
      <c r="C375" s="20"/>
      <c r="D375" s="21"/>
      <c r="E375" s="9"/>
      <c r="F375" s="9"/>
      <c r="G375" s="9"/>
      <c r="H375" s="9"/>
      <c r="I375" s="9"/>
      <c r="J375" s="5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65"/>
    </row>
    <row r="376" spans="1:22" x14ac:dyDescent="0.2">
      <c r="A376" s="13"/>
      <c r="B376" s="20"/>
      <c r="C376" s="20"/>
      <c r="D376" s="21"/>
      <c r="E376" s="9"/>
      <c r="F376" s="9"/>
      <c r="G376" s="9"/>
      <c r="H376" s="9"/>
      <c r="I376" s="9"/>
      <c r="J376" s="5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65"/>
    </row>
    <row r="377" spans="1:22" x14ac:dyDescent="0.2">
      <c r="A377" s="13"/>
      <c r="B377" s="20"/>
      <c r="C377" s="20"/>
      <c r="D377" s="21"/>
      <c r="E377" s="9"/>
      <c r="F377" s="9"/>
      <c r="G377" s="9"/>
      <c r="H377" s="9"/>
      <c r="I377" s="9"/>
      <c r="J377" s="5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65"/>
    </row>
    <row r="378" spans="1:22" x14ac:dyDescent="0.2">
      <c r="A378" s="13"/>
      <c r="B378" s="20"/>
      <c r="C378" s="20"/>
      <c r="D378" s="21"/>
      <c r="E378" s="9"/>
      <c r="F378" s="9"/>
      <c r="G378" s="9"/>
      <c r="H378" s="9"/>
      <c r="I378" s="9"/>
      <c r="J378" s="5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65"/>
    </row>
    <row r="379" spans="1:22" x14ac:dyDescent="0.2">
      <c r="A379" s="13"/>
      <c r="B379" s="20"/>
      <c r="C379" s="20"/>
      <c r="D379" s="21"/>
      <c r="E379" s="9"/>
      <c r="F379" s="9"/>
      <c r="G379" s="9"/>
      <c r="H379" s="9"/>
      <c r="I379" s="9"/>
      <c r="J379" s="5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65"/>
    </row>
    <row r="380" spans="1:22" x14ac:dyDescent="0.2">
      <c r="A380" s="13"/>
      <c r="B380" s="20"/>
      <c r="C380" s="20"/>
      <c r="D380" s="21"/>
      <c r="E380" s="9"/>
      <c r="F380" s="9"/>
      <c r="G380" s="9"/>
      <c r="H380" s="9"/>
      <c r="I380" s="9"/>
      <c r="J380" s="5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65"/>
    </row>
    <row r="381" spans="1:22" x14ac:dyDescent="0.2">
      <c r="A381" s="13"/>
      <c r="B381" s="20"/>
      <c r="C381" s="20"/>
      <c r="D381" s="21"/>
      <c r="E381" s="9"/>
      <c r="F381" s="9"/>
      <c r="G381" s="9"/>
      <c r="H381" s="9"/>
      <c r="I381" s="9"/>
      <c r="J381" s="5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65"/>
    </row>
    <row r="382" spans="1:22" x14ac:dyDescent="0.2">
      <c r="A382" s="13"/>
      <c r="B382" s="20"/>
      <c r="C382" s="20"/>
      <c r="D382" s="21"/>
      <c r="E382" s="9"/>
      <c r="F382" s="9"/>
      <c r="G382" s="9"/>
      <c r="H382" s="9"/>
      <c r="I382" s="9"/>
      <c r="J382" s="5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65"/>
    </row>
    <row r="383" spans="1:22" x14ac:dyDescent="0.2">
      <c r="A383" s="13"/>
      <c r="B383" s="20"/>
      <c r="C383" s="20"/>
      <c r="D383" s="21"/>
      <c r="E383" s="9"/>
      <c r="F383" s="9"/>
      <c r="G383" s="9"/>
      <c r="H383" s="9"/>
      <c r="I383" s="9"/>
      <c r="J383" s="5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65"/>
    </row>
    <row r="384" spans="1:22" x14ac:dyDescent="0.2">
      <c r="A384" s="13"/>
      <c r="B384" s="20"/>
      <c r="C384" s="20"/>
      <c r="D384" s="21"/>
      <c r="E384" s="9"/>
      <c r="F384" s="9"/>
      <c r="G384" s="9"/>
      <c r="H384" s="9"/>
      <c r="I384" s="9"/>
      <c r="J384" s="5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65"/>
    </row>
    <row r="385" spans="1:22" x14ac:dyDescent="0.2">
      <c r="A385" s="13"/>
      <c r="B385" s="20"/>
      <c r="C385" s="20"/>
      <c r="D385" s="21"/>
      <c r="E385" s="9"/>
      <c r="F385" s="9"/>
      <c r="G385" s="9"/>
      <c r="H385" s="9"/>
      <c r="I385" s="9"/>
      <c r="J385" s="5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65"/>
    </row>
    <row r="386" spans="1:22" x14ac:dyDescent="0.2">
      <c r="A386" s="13"/>
      <c r="B386" s="20"/>
      <c r="C386" s="20"/>
      <c r="D386" s="21"/>
      <c r="E386" s="9"/>
      <c r="F386" s="9"/>
      <c r="G386" s="9"/>
      <c r="H386" s="9"/>
      <c r="I386" s="9"/>
      <c r="J386" s="5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65"/>
    </row>
    <row r="387" spans="1:22" x14ac:dyDescent="0.2">
      <c r="A387" s="13"/>
      <c r="B387" s="20"/>
      <c r="C387" s="20"/>
      <c r="D387" s="21"/>
      <c r="E387" s="9"/>
      <c r="F387" s="9"/>
      <c r="G387" s="9"/>
      <c r="H387" s="9"/>
      <c r="I387" s="9"/>
      <c r="J387" s="5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65"/>
    </row>
    <row r="388" spans="1:22" x14ac:dyDescent="0.2">
      <c r="A388" s="13"/>
      <c r="B388" s="20"/>
      <c r="C388" s="20"/>
      <c r="D388" s="21"/>
      <c r="E388" s="9"/>
      <c r="F388" s="9"/>
      <c r="G388" s="9"/>
      <c r="H388" s="9"/>
      <c r="I388" s="9"/>
      <c r="J388" s="5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65"/>
    </row>
    <row r="389" spans="1:22" x14ac:dyDescent="0.2">
      <c r="A389" s="13"/>
      <c r="B389" s="20"/>
      <c r="C389" s="20"/>
      <c r="D389" s="21"/>
      <c r="E389" s="9"/>
      <c r="F389" s="9"/>
      <c r="G389" s="9"/>
      <c r="H389" s="9"/>
      <c r="I389" s="9"/>
      <c r="J389" s="5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65"/>
    </row>
    <row r="390" spans="1:22" x14ac:dyDescent="0.2">
      <c r="A390" s="13"/>
      <c r="B390" s="20"/>
      <c r="C390" s="20"/>
      <c r="D390" s="21"/>
      <c r="E390" s="9"/>
      <c r="F390" s="9"/>
      <c r="G390" s="9"/>
      <c r="H390" s="9"/>
      <c r="I390" s="9"/>
      <c r="J390" s="5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65"/>
    </row>
    <row r="391" spans="1:22" x14ac:dyDescent="0.2">
      <c r="A391" s="13"/>
      <c r="B391" s="20"/>
      <c r="C391" s="20"/>
      <c r="D391" s="21"/>
      <c r="E391" s="9"/>
      <c r="F391" s="9"/>
      <c r="G391" s="9"/>
      <c r="H391" s="9"/>
      <c r="I391" s="9"/>
      <c r="J391" s="5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65"/>
    </row>
    <row r="392" spans="1:22" x14ac:dyDescent="0.2">
      <c r="A392" s="13"/>
      <c r="B392" s="20"/>
      <c r="C392" s="20"/>
      <c r="D392" s="21"/>
      <c r="E392" s="9"/>
      <c r="F392" s="9"/>
      <c r="G392" s="9"/>
      <c r="H392" s="9"/>
      <c r="I392" s="9"/>
      <c r="J392" s="5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65"/>
    </row>
    <row r="393" spans="1:22" x14ac:dyDescent="0.2">
      <c r="A393" s="13"/>
      <c r="B393" s="20"/>
      <c r="C393" s="20"/>
      <c r="D393" s="21"/>
      <c r="E393" s="9"/>
      <c r="F393" s="9"/>
      <c r="G393" s="9"/>
      <c r="H393" s="9"/>
      <c r="I393" s="9"/>
      <c r="J393" s="5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65"/>
    </row>
    <row r="394" spans="1:22" x14ac:dyDescent="0.2">
      <c r="A394" s="13"/>
      <c r="B394" s="20"/>
      <c r="C394" s="20"/>
      <c r="D394" s="21"/>
      <c r="E394" s="9"/>
      <c r="F394" s="9"/>
      <c r="G394" s="9"/>
      <c r="H394" s="9"/>
      <c r="I394" s="9"/>
      <c r="J394" s="5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65"/>
    </row>
    <row r="395" spans="1:22" x14ac:dyDescent="0.2">
      <c r="A395" s="13"/>
      <c r="B395" s="20"/>
      <c r="C395" s="20"/>
      <c r="D395" s="21"/>
      <c r="E395" s="9"/>
      <c r="F395" s="9"/>
      <c r="G395" s="9"/>
      <c r="H395" s="9"/>
      <c r="I395" s="9"/>
      <c r="J395" s="5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65"/>
    </row>
    <row r="396" spans="1:22" x14ac:dyDescent="0.2">
      <c r="A396" s="13"/>
      <c r="B396" s="20"/>
      <c r="C396" s="20"/>
      <c r="D396" s="21"/>
      <c r="E396" s="9"/>
      <c r="F396" s="9"/>
      <c r="G396" s="9"/>
      <c r="H396" s="9"/>
      <c r="I396" s="9"/>
      <c r="J396" s="5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65"/>
    </row>
    <row r="397" spans="1:22" x14ac:dyDescent="0.2">
      <c r="A397" s="13"/>
      <c r="B397" s="20"/>
      <c r="C397" s="20"/>
      <c r="D397" s="21"/>
      <c r="E397" s="9"/>
      <c r="F397" s="9"/>
      <c r="G397" s="9"/>
      <c r="H397" s="9"/>
      <c r="I397" s="9"/>
      <c r="J397" s="5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65"/>
    </row>
    <row r="398" spans="1:22" x14ac:dyDescent="0.2">
      <c r="A398" s="13"/>
      <c r="B398" s="20"/>
      <c r="C398" s="20"/>
      <c r="D398" s="21"/>
      <c r="E398" s="9"/>
      <c r="F398" s="9"/>
      <c r="G398" s="9"/>
      <c r="H398" s="9"/>
      <c r="I398" s="9"/>
      <c r="J398" s="5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65"/>
    </row>
    <row r="399" spans="1:22" x14ac:dyDescent="0.2">
      <c r="A399" s="13"/>
      <c r="B399" s="20"/>
      <c r="C399" s="20"/>
      <c r="D399" s="21"/>
      <c r="E399" s="9"/>
      <c r="F399" s="9"/>
      <c r="G399" s="9"/>
      <c r="H399" s="9"/>
      <c r="I399" s="9"/>
      <c r="J399" s="5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65"/>
    </row>
    <row r="400" spans="1:22" x14ac:dyDescent="0.2">
      <c r="A400" s="13"/>
      <c r="B400" s="20"/>
      <c r="C400" s="20"/>
      <c r="D400" s="21"/>
      <c r="E400" s="9"/>
      <c r="F400" s="9"/>
      <c r="G400" s="9"/>
      <c r="H400" s="9"/>
      <c r="I400" s="9"/>
      <c r="J400" s="5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65"/>
    </row>
    <row r="401" spans="1:22" x14ac:dyDescent="0.2">
      <c r="A401" s="13"/>
      <c r="B401" s="20"/>
      <c r="C401" s="20"/>
      <c r="D401" s="21"/>
      <c r="E401" s="9"/>
      <c r="F401" s="9"/>
      <c r="G401" s="9"/>
      <c r="H401" s="9"/>
      <c r="I401" s="9"/>
      <c r="J401" s="5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65"/>
    </row>
    <row r="402" spans="1:22" x14ac:dyDescent="0.2">
      <c r="A402" s="13"/>
      <c r="B402" s="20"/>
      <c r="C402" s="20"/>
      <c r="D402" s="21"/>
      <c r="E402" s="9"/>
      <c r="F402" s="9"/>
      <c r="G402" s="9"/>
      <c r="H402" s="9"/>
      <c r="I402" s="9"/>
      <c r="J402" s="5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65"/>
    </row>
    <row r="403" spans="1:22" x14ac:dyDescent="0.2">
      <c r="A403" s="13"/>
      <c r="B403" s="20"/>
      <c r="C403" s="20"/>
      <c r="D403" s="21"/>
      <c r="E403" s="9"/>
      <c r="F403" s="9"/>
      <c r="G403" s="9"/>
      <c r="H403" s="9"/>
      <c r="I403" s="9"/>
      <c r="J403" s="5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65"/>
    </row>
    <row r="404" spans="1:22" x14ac:dyDescent="0.2">
      <c r="A404" s="13"/>
      <c r="B404" s="20"/>
      <c r="C404" s="20"/>
      <c r="D404" s="21"/>
      <c r="E404" s="9"/>
      <c r="F404" s="9"/>
      <c r="G404" s="9"/>
      <c r="H404" s="9"/>
      <c r="I404" s="9"/>
      <c r="J404" s="5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65"/>
    </row>
    <row r="405" spans="1:22" x14ac:dyDescent="0.2">
      <c r="A405" s="13"/>
      <c r="B405" s="20"/>
      <c r="C405" s="20"/>
      <c r="D405" s="21"/>
      <c r="E405" s="9"/>
      <c r="F405" s="9"/>
      <c r="G405" s="9"/>
      <c r="H405" s="9"/>
      <c r="I405" s="9"/>
      <c r="J405" s="5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65"/>
    </row>
    <row r="406" spans="1:22" x14ac:dyDescent="0.2">
      <c r="A406" s="13"/>
      <c r="B406" s="20"/>
      <c r="C406" s="20"/>
      <c r="D406" s="21"/>
      <c r="E406" s="9"/>
      <c r="F406" s="9"/>
      <c r="G406" s="9"/>
      <c r="H406" s="9"/>
      <c r="I406" s="9"/>
      <c r="J406" s="5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65"/>
    </row>
    <row r="407" spans="1:22" x14ac:dyDescent="0.2">
      <c r="A407" s="13"/>
      <c r="B407" s="20"/>
      <c r="C407" s="20"/>
      <c r="D407" s="21"/>
      <c r="E407" s="9"/>
      <c r="F407" s="9"/>
      <c r="G407" s="9"/>
      <c r="H407" s="9"/>
      <c r="I407" s="9"/>
      <c r="J407" s="5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65"/>
    </row>
    <row r="408" spans="1:22" x14ac:dyDescent="0.2">
      <c r="A408" s="13"/>
      <c r="B408" s="20"/>
      <c r="C408" s="20"/>
      <c r="D408" s="21"/>
      <c r="E408" s="9"/>
      <c r="F408" s="9"/>
      <c r="G408" s="9"/>
      <c r="H408" s="9"/>
      <c r="I408" s="9"/>
      <c r="J408" s="5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65"/>
    </row>
    <row r="409" spans="1:22" x14ac:dyDescent="0.2">
      <c r="A409" s="13"/>
      <c r="B409" s="20"/>
      <c r="C409" s="20"/>
      <c r="D409" s="21"/>
      <c r="E409" s="9"/>
      <c r="F409" s="9"/>
      <c r="G409" s="9"/>
      <c r="H409" s="9"/>
      <c r="I409" s="9"/>
      <c r="J409" s="5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65"/>
    </row>
    <row r="410" spans="1:22" x14ac:dyDescent="0.2">
      <c r="A410" s="13"/>
      <c r="B410" s="20"/>
      <c r="C410" s="20"/>
      <c r="D410" s="21"/>
      <c r="E410" s="9"/>
      <c r="F410" s="9"/>
      <c r="G410" s="9"/>
      <c r="H410" s="9"/>
      <c r="I410" s="9"/>
      <c r="J410" s="5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65"/>
    </row>
    <row r="411" spans="1:22" x14ac:dyDescent="0.2">
      <c r="A411" s="13"/>
      <c r="B411" s="20"/>
      <c r="C411" s="20"/>
      <c r="D411" s="21"/>
      <c r="E411" s="9"/>
      <c r="F411" s="9"/>
      <c r="G411" s="9"/>
      <c r="H411" s="9"/>
      <c r="I411" s="9"/>
      <c r="J411" s="5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65"/>
    </row>
    <row r="412" spans="1:22" x14ac:dyDescent="0.2">
      <c r="A412" s="13"/>
      <c r="B412" s="20"/>
      <c r="C412" s="20"/>
      <c r="D412" s="21"/>
      <c r="E412" s="9"/>
      <c r="F412" s="9"/>
      <c r="G412" s="9"/>
      <c r="H412" s="9"/>
      <c r="I412" s="9"/>
      <c r="J412" s="5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65"/>
    </row>
    <row r="413" spans="1:22" x14ac:dyDescent="0.2">
      <c r="A413" s="13"/>
      <c r="B413" s="20"/>
      <c r="C413" s="20"/>
      <c r="D413" s="21"/>
      <c r="E413" s="9"/>
      <c r="F413" s="9"/>
      <c r="G413" s="9"/>
      <c r="H413" s="9"/>
      <c r="I413" s="9"/>
      <c r="J413" s="5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65"/>
    </row>
    <row r="414" spans="1:22" x14ac:dyDescent="0.2">
      <c r="A414" s="13"/>
      <c r="B414" s="20"/>
      <c r="C414" s="20"/>
      <c r="D414" s="21"/>
      <c r="E414" s="9"/>
      <c r="F414" s="9"/>
      <c r="G414" s="9"/>
      <c r="H414" s="9"/>
      <c r="I414" s="9"/>
      <c r="J414" s="5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65"/>
    </row>
    <row r="415" spans="1:22" x14ac:dyDescent="0.2">
      <c r="A415" s="13"/>
      <c r="B415" s="20"/>
      <c r="C415" s="20"/>
      <c r="D415" s="21"/>
      <c r="E415" s="9"/>
      <c r="F415" s="9"/>
      <c r="G415" s="9"/>
      <c r="H415" s="9"/>
      <c r="I415" s="9"/>
      <c r="J415" s="5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65"/>
    </row>
    <row r="416" spans="1:22" x14ac:dyDescent="0.2">
      <c r="A416" s="13"/>
      <c r="B416" s="20"/>
      <c r="C416" s="20"/>
      <c r="D416" s="21"/>
      <c r="E416" s="9"/>
      <c r="F416" s="9"/>
      <c r="G416" s="9"/>
      <c r="H416" s="9"/>
      <c r="I416" s="9"/>
      <c r="J416" s="5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65"/>
    </row>
    <row r="417" spans="1:22" x14ac:dyDescent="0.2">
      <c r="A417" s="13"/>
      <c r="B417" s="20"/>
      <c r="C417" s="20"/>
      <c r="D417" s="21"/>
      <c r="E417" s="9"/>
      <c r="F417" s="9"/>
      <c r="G417" s="9"/>
      <c r="H417" s="9"/>
      <c r="I417" s="9"/>
      <c r="J417" s="5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65"/>
    </row>
    <row r="418" spans="1:22" x14ac:dyDescent="0.2">
      <c r="A418" s="13"/>
      <c r="B418" s="20"/>
      <c r="C418" s="20"/>
      <c r="D418" s="21"/>
      <c r="E418" s="9"/>
      <c r="F418" s="9"/>
      <c r="G418" s="9"/>
      <c r="H418" s="9"/>
      <c r="I418" s="9"/>
      <c r="J418" s="5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65"/>
    </row>
    <row r="419" spans="1:22" x14ac:dyDescent="0.2">
      <c r="A419" s="13"/>
      <c r="B419" s="20"/>
      <c r="C419" s="20"/>
      <c r="D419" s="21"/>
      <c r="E419" s="9"/>
      <c r="F419" s="9"/>
      <c r="G419" s="9"/>
      <c r="H419" s="9"/>
      <c r="I419" s="9"/>
      <c r="J419" s="5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65"/>
    </row>
    <row r="420" spans="1:22" x14ac:dyDescent="0.2">
      <c r="A420" s="13"/>
      <c r="B420" s="20"/>
      <c r="C420" s="20"/>
      <c r="D420" s="21"/>
      <c r="E420" s="9"/>
      <c r="F420" s="9"/>
      <c r="G420" s="9"/>
      <c r="H420" s="9"/>
      <c r="I420" s="9"/>
      <c r="J420" s="5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65"/>
    </row>
    <row r="421" spans="1:22" x14ac:dyDescent="0.2">
      <c r="A421" s="13"/>
      <c r="B421" s="20"/>
      <c r="C421" s="20"/>
      <c r="D421" s="21"/>
      <c r="E421" s="9"/>
      <c r="F421" s="9"/>
      <c r="G421" s="9"/>
      <c r="H421" s="9"/>
      <c r="I421" s="9"/>
      <c r="J421" s="5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65"/>
    </row>
    <row r="422" spans="1:22" x14ac:dyDescent="0.2">
      <c r="A422" s="13"/>
      <c r="B422" s="20"/>
      <c r="C422" s="20"/>
      <c r="D422" s="21"/>
      <c r="E422" s="9"/>
      <c r="F422" s="9"/>
      <c r="G422" s="9"/>
      <c r="H422" s="9"/>
      <c r="I422" s="9"/>
      <c r="J422" s="5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65"/>
    </row>
    <row r="423" spans="1:22" x14ac:dyDescent="0.2">
      <c r="A423" s="13"/>
      <c r="B423" s="20"/>
      <c r="C423" s="20"/>
      <c r="D423" s="21"/>
      <c r="E423" s="9"/>
      <c r="F423" s="9"/>
      <c r="G423" s="9"/>
      <c r="H423" s="9"/>
      <c r="I423" s="9"/>
      <c r="J423" s="5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65"/>
    </row>
    <row r="424" spans="1:22" x14ac:dyDescent="0.2">
      <c r="A424" s="13"/>
      <c r="B424" s="20"/>
      <c r="C424" s="20"/>
      <c r="D424" s="21"/>
      <c r="E424" s="9"/>
      <c r="F424" s="9"/>
      <c r="G424" s="9"/>
      <c r="H424" s="9"/>
      <c r="I424" s="9"/>
      <c r="J424" s="5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65"/>
    </row>
    <row r="425" spans="1:22" x14ac:dyDescent="0.2">
      <c r="A425" s="13"/>
      <c r="B425" s="20"/>
      <c r="C425" s="20"/>
      <c r="D425" s="21"/>
      <c r="E425" s="9"/>
      <c r="F425" s="9"/>
      <c r="G425" s="9"/>
      <c r="H425" s="9"/>
      <c r="I425" s="9"/>
      <c r="J425" s="5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65"/>
    </row>
    <row r="426" spans="1:22" x14ac:dyDescent="0.2">
      <c r="A426" s="13"/>
      <c r="B426" s="20"/>
      <c r="C426" s="20"/>
      <c r="D426" s="21"/>
      <c r="E426" s="9"/>
      <c r="F426" s="9"/>
      <c r="G426" s="9"/>
      <c r="H426" s="9"/>
      <c r="I426" s="9"/>
      <c r="J426" s="5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65"/>
    </row>
    <row r="427" spans="1:22" x14ac:dyDescent="0.2">
      <c r="A427" s="13"/>
      <c r="B427" s="20"/>
      <c r="C427" s="20"/>
      <c r="D427" s="21"/>
      <c r="E427" s="9"/>
      <c r="F427" s="9"/>
      <c r="G427" s="9"/>
      <c r="H427" s="9"/>
      <c r="I427" s="9"/>
      <c r="J427" s="5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65"/>
    </row>
    <row r="428" spans="1:22" x14ac:dyDescent="0.2">
      <c r="A428" s="13"/>
      <c r="B428" s="20"/>
      <c r="C428" s="20"/>
      <c r="D428" s="21"/>
      <c r="E428" s="9"/>
      <c r="F428" s="9"/>
      <c r="G428" s="9"/>
      <c r="H428" s="9"/>
      <c r="I428" s="9"/>
      <c r="J428" s="5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65"/>
    </row>
    <row r="429" spans="1:22" x14ac:dyDescent="0.2">
      <c r="A429" s="13"/>
      <c r="B429" s="20"/>
      <c r="C429" s="20"/>
      <c r="D429" s="21"/>
      <c r="E429" s="9"/>
      <c r="F429" s="9"/>
      <c r="G429" s="9"/>
      <c r="H429" s="9"/>
      <c r="I429" s="9"/>
      <c r="J429" s="5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65"/>
    </row>
    <row r="430" spans="1:22" x14ac:dyDescent="0.2">
      <c r="A430" s="13"/>
      <c r="B430" s="20"/>
      <c r="C430" s="20"/>
      <c r="D430" s="21"/>
      <c r="E430" s="9"/>
      <c r="F430" s="9"/>
      <c r="G430" s="9"/>
      <c r="H430" s="9"/>
      <c r="I430" s="9"/>
      <c r="J430" s="5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65"/>
    </row>
    <row r="431" spans="1:22" x14ac:dyDescent="0.2">
      <c r="A431" s="13"/>
      <c r="B431" s="20"/>
      <c r="C431" s="20"/>
      <c r="D431" s="21"/>
      <c r="E431" s="9"/>
      <c r="F431" s="9"/>
      <c r="G431" s="9"/>
      <c r="H431" s="9"/>
      <c r="I431" s="9"/>
      <c r="J431" s="5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65"/>
    </row>
    <row r="432" spans="1:22" x14ac:dyDescent="0.2">
      <c r="A432" s="13"/>
      <c r="B432" s="20"/>
      <c r="C432" s="20"/>
      <c r="D432" s="21"/>
      <c r="E432" s="9"/>
      <c r="F432" s="9"/>
      <c r="G432" s="9"/>
      <c r="H432" s="9"/>
      <c r="I432" s="9"/>
      <c r="J432" s="5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65"/>
    </row>
    <row r="433" spans="1:22" x14ac:dyDescent="0.2">
      <c r="A433" s="13"/>
      <c r="B433" s="20"/>
      <c r="C433" s="20"/>
      <c r="D433" s="21"/>
      <c r="E433" s="9"/>
      <c r="F433" s="9"/>
      <c r="G433" s="9"/>
      <c r="H433" s="9"/>
      <c r="I433" s="9"/>
      <c r="J433" s="5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65"/>
    </row>
    <row r="434" spans="1:22" x14ac:dyDescent="0.2">
      <c r="A434" s="13"/>
      <c r="B434" s="20"/>
      <c r="C434" s="20"/>
      <c r="D434" s="21"/>
      <c r="E434" s="9"/>
      <c r="F434" s="9"/>
      <c r="G434" s="9"/>
      <c r="H434" s="9"/>
      <c r="I434" s="9"/>
      <c r="J434" s="5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65"/>
    </row>
    <row r="435" spans="1:22" x14ac:dyDescent="0.2">
      <c r="A435" s="13"/>
      <c r="B435" s="20"/>
      <c r="C435" s="20"/>
      <c r="D435" s="21"/>
      <c r="E435" s="9"/>
      <c r="F435" s="9"/>
      <c r="G435" s="9"/>
      <c r="H435" s="9"/>
      <c r="I435" s="9"/>
      <c r="J435" s="5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65"/>
    </row>
    <row r="436" spans="1:22" x14ac:dyDescent="0.2">
      <c r="A436" s="13"/>
      <c r="B436" s="20"/>
      <c r="C436" s="20"/>
      <c r="D436" s="21"/>
      <c r="E436" s="9"/>
      <c r="F436" s="9"/>
      <c r="G436" s="9"/>
      <c r="H436" s="9"/>
      <c r="I436" s="9"/>
      <c r="J436" s="5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65"/>
    </row>
    <row r="437" spans="1:22" x14ac:dyDescent="0.2">
      <c r="A437" s="13"/>
      <c r="B437" s="20"/>
      <c r="C437" s="20"/>
      <c r="D437" s="21"/>
      <c r="E437" s="9"/>
      <c r="F437" s="9"/>
      <c r="G437" s="9"/>
      <c r="H437" s="9"/>
      <c r="I437" s="9"/>
      <c r="J437" s="5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65"/>
    </row>
    <row r="438" spans="1:22" x14ac:dyDescent="0.2">
      <c r="A438" s="13"/>
      <c r="B438" s="20"/>
      <c r="C438" s="20"/>
      <c r="D438" s="21"/>
      <c r="E438" s="9"/>
      <c r="F438" s="9"/>
      <c r="G438" s="9"/>
      <c r="H438" s="9"/>
      <c r="I438" s="9"/>
      <c r="J438" s="5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65"/>
    </row>
    <row r="439" spans="1:22" x14ac:dyDescent="0.2">
      <c r="A439" s="13"/>
      <c r="B439" s="20"/>
      <c r="C439" s="20"/>
      <c r="D439" s="21"/>
      <c r="E439" s="9"/>
      <c r="F439" s="9"/>
      <c r="G439" s="9"/>
      <c r="H439" s="9"/>
      <c r="I439" s="9"/>
      <c r="J439" s="5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65"/>
    </row>
    <row r="440" spans="1:22" x14ac:dyDescent="0.2">
      <c r="A440" s="13"/>
      <c r="B440" s="20"/>
      <c r="C440" s="20"/>
      <c r="D440" s="21"/>
      <c r="E440" s="9"/>
      <c r="F440" s="9"/>
      <c r="G440" s="9"/>
      <c r="H440" s="9"/>
      <c r="I440" s="9"/>
      <c r="J440" s="5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65"/>
    </row>
    <row r="441" spans="1:22" x14ac:dyDescent="0.2">
      <c r="A441" s="13"/>
      <c r="B441" s="20"/>
      <c r="C441" s="20"/>
      <c r="D441" s="21"/>
      <c r="E441" s="9"/>
      <c r="F441" s="9"/>
      <c r="G441" s="9"/>
      <c r="H441" s="9"/>
      <c r="I441" s="9"/>
      <c r="J441" s="5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65"/>
    </row>
    <row r="442" spans="1:22" x14ac:dyDescent="0.2">
      <c r="A442" s="13"/>
      <c r="B442" s="20"/>
      <c r="C442" s="20"/>
      <c r="D442" s="21"/>
      <c r="E442" s="9"/>
      <c r="F442" s="9"/>
      <c r="G442" s="9"/>
      <c r="H442" s="9"/>
      <c r="I442" s="9"/>
      <c r="J442" s="5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65"/>
    </row>
    <row r="443" spans="1:22" x14ac:dyDescent="0.2">
      <c r="A443" s="13"/>
      <c r="B443" s="20"/>
      <c r="C443" s="20"/>
      <c r="D443" s="21"/>
      <c r="E443" s="9"/>
      <c r="F443" s="9"/>
      <c r="G443" s="9"/>
      <c r="H443" s="9"/>
      <c r="I443" s="9"/>
      <c r="J443" s="5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65"/>
    </row>
    <row r="444" spans="1:22" x14ac:dyDescent="0.2">
      <c r="A444" s="13"/>
      <c r="B444" s="20"/>
      <c r="C444" s="20"/>
      <c r="D444" s="21"/>
      <c r="E444" s="9"/>
      <c r="F444" s="9"/>
      <c r="G444" s="9"/>
      <c r="H444" s="9"/>
      <c r="I444" s="9"/>
      <c r="J444" s="5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65"/>
    </row>
    <row r="445" spans="1:22" x14ac:dyDescent="0.2">
      <c r="A445" s="13"/>
      <c r="B445" s="20"/>
      <c r="C445" s="20"/>
      <c r="D445" s="21"/>
      <c r="E445" s="9"/>
      <c r="F445" s="9"/>
      <c r="G445" s="9"/>
      <c r="H445" s="9"/>
      <c r="I445" s="9"/>
      <c r="J445" s="5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65"/>
    </row>
    <row r="446" spans="1:22" x14ac:dyDescent="0.2">
      <c r="A446" s="13"/>
      <c r="B446" s="20"/>
      <c r="C446" s="20"/>
      <c r="D446" s="21"/>
      <c r="E446" s="9"/>
      <c r="F446" s="9"/>
      <c r="G446" s="9"/>
      <c r="H446" s="9"/>
      <c r="I446" s="9"/>
      <c r="J446" s="5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65"/>
    </row>
    <row r="447" spans="1:22" x14ac:dyDescent="0.2">
      <c r="A447" s="13"/>
      <c r="B447" s="20"/>
      <c r="C447" s="20"/>
      <c r="D447" s="21"/>
      <c r="E447" s="9"/>
      <c r="F447" s="9"/>
      <c r="G447" s="9"/>
      <c r="H447" s="9"/>
      <c r="I447" s="9"/>
      <c r="J447" s="5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65"/>
    </row>
    <row r="448" spans="1:22" x14ac:dyDescent="0.2">
      <c r="A448" s="13"/>
      <c r="B448" s="20"/>
      <c r="C448" s="20"/>
      <c r="D448" s="21"/>
      <c r="E448" s="9"/>
      <c r="F448" s="9"/>
      <c r="G448" s="9"/>
      <c r="H448" s="9"/>
      <c r="I448" s="9"/>
      <c r="J448" s="5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65"/>
    </row>
    <row r="449" spans="1:22" x14ac:dyDescent="0.2">
      <c r="A449" s="13"/>
      <c r="B449" s="20"/>
      <c r="C449" s="20"/>
      <c r="D449" s="21"/>
      <c r="E449" s="9"/>
      <c r="F449" s="9"/>
      <c r="G449" s="9"/>
      <c r="H449" s="9"/>
      <c r="I449" s="9"/>
      <c r="J449" s="5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65"/>
    </row>
    <row r="450" spans="1:22" x14ac:dyDescent="0.2">
      <c r="A450" s="13"/>
      <c r="B450" s="20"/>
      <c r="C450" s="20"/>
      <c r="D450" s="21"/>
      <c r="E450" s="9"/>
      <c r="F450" s="9"/>
      <c r="G450" s="9"/>
      <c r="H450" s="9"/>
      <c r="I450" s="9"/>
      <c r="J450" s="5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65"/>
    </row>
    <row r="451" spans="1:22" x14ac:dyDescent="0.2">
      <c r="A451" s="13"/>
      <c r="B451" s="20"/>
      <c r="C451" s="20"/>
      <c r="D451" s="21"/>
      <c r="E451" s="9"/>
      <c r="F451" s="9"/>
      <c r="G451" s="9"/>
      <c r="H451" s="9"/>
      <c r="I451" s="9"/>
      <c r="J451" s="5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65"/>
    </row>
    <row r="452" spans="1:22" x14ac:dyDescent="0.2">
      <c r="A452" s="13"/>
      <c r="B452" s="20"/>
      <c r="C452" s="20"/>
      <c r="D452" s="21"/>
      <c r="E452" s="9"/>
      <c r="F452" s="9"/>
      <c r="G452" s="9"/>
      <c r="H452" s="9"/>
      <c r="I452" s="9"/>
      <c r="J452" s="5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65"/>
    </row>
    <row r="453" spans="1:22" x14ac:dyDescent="0.2">
      <c r="A453" s="13"/>
      <c r="B453" s="20"/>
      <c r="C453" s="20"/>
      <c r="D453" s="21"/>
      <c r="E453" s="9"/>
      <c r="F453" s="9"/>
      <c r="G453" s="9"/>
      <c r="H453" s="9"/>
      <c r="I453" s="9"/>
      <c r="J453" s="5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65"/>
    </row>
    <row r="454" spans="1:22" x14ac:dyDescent="0.2">
      <c r="A454" s="13"/>
      <c r="B454" s="20"/>
      <c r="C454" s="20"/>
      <c r="D454" s="21"/>
      <c r="E454" s="9"/>
      <c r="F454" s="9"/>
      <c r="G454" s="9"/>
      <c r="H454" s="9"/>
      <c r="I454" s="9"/>
      <c r="J454" s="5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65"/>
    </row>
    <row r="455" spans="1:22" x14ac:dyDescent="0.2">
      <c r="A455" s="13"/>
      <c r="B455" s="20"/>
      <c r="C455" s="20"/>
      <c r="D455" s="21"/>
      <c r="E455" s="9"/>
      <c r="F455" s="9"/>
      <c r="G455" s="9"/>
      <c r="H455" s="9"/>
      <c r="I455" s="9"/>
      <c r="J455" s="5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65"/>
    </row>
    <row r="456" spans="1:22" x14ac:dyDescent="0.2">
      <c r="A456" s="13"/>
      <c r="B456" s="20"/>
      <c r="C456" s="20"/>
      <c r="D456" s="21"/>
      <c r="E456" s="9"/>
      <c r="F456" s="9"/>
      <c r="G456" s="9"/>
      <c r="H456" s="9"/>
      <c r="I456" s="9"/>
      <c r="J456" s="5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65"/>
    </row>
    <row r="457" spans="1:22" x14ac:dyDescent="0.2">
      <c r="A457" s="13"/>
      <c r="B457" s="20"/>
      <c r="C457" s="20"/>
      <c r="D457" s="21"/>
      <c r="E457" s="9"/>
      <c r="F457" s="9"/>
      <c r="G457" s="9"/>
      <c r="H457" s="9"/>
      <c r="I457" s="9"/>
      <c r="J457" s="5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65"/>
    </row>
    <row r="458" spans="1:22" x14ac:dyDescent="0.2">
      <c r="A458" s="13"/>
      <c r="B458" s="20"/>
      <c r="C458" s="20"/>
      <c r="D458" s="21"/>
      <c r="E458" s="9"/>
      <c r="F458" s="9"/>
      <c r="G458" s="9"/>
      <c r="H458" s="9"/>
      <c r="I458" s="9"/>
      <c r="J458" s="5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65"/>
    </row>
    <row r="459" spans="1:22" x14ac:dyDescent="0.2">
      <c r="A459" s="13"/>
      <c r="B459" s="20"/>
      <c r="C459" s="20"/>
      <c r="D459" s="21"/>
      <c r="E459" s="9"/>
      <c r="F459" s="9"/>
      <c r="G459" s="9"/>
      <c r="H459" s="9"/>
      <c r="I459" s="9"/>
      <c r="J459" s="5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65"/>
    </row>
    <row r="460" spans="1:22" x14ac:dyDescent="0.2">
      <c r="A460" s="13"/>
      <c r="B460" s="20"/>
      <c r="C460" s="20"/>
      <c r="D460" s="21"/>
      <c r="E460" s="9"/>
      <c r="F460" s="9"/>
      <c r="G460" s="9"/>
      <c r="H460" s="9"/>
      <c r="I460" s="9"/>
      <c r="J460" s="5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65"/>
    </row>
    <row r="461" spans="1:22" x14ac:dyDescent="0.2">
      <c r="A461" s="13"/>
      <c r="B461" s="20"/>
      <c r="C461" s="20"/>
      <c r="D461" s="21"/>
      <c r="E461" s="9"/>
      <c r="F461" s="9"/>
      <c r="G461" s="9"/>
      <c r="H461" s="9"/>
      <c r="I461" s="9"/>
      <c r="J461" s="5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65"/>
    </row>
    <row r="462" spans="1:22" x14ac:dyDescent="0.2">
      <c r="A462" s="13"/>
      <c r="B462" s="20"/>
      <c r="C462" s="20"/>
      <c r="D462" s="21"/>
      <c r="E462" s="9"/>
      <c r="F462" s="9"/>
      <c r="G462" s="9"/>
      <c r="H462" s="9"/>
      <c r="I462" s="9"/>
      <c r="J462" s="5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65"/>
    </row>
    <row r="463" spans="1:22" x14ac:dyDescent="0.2">
      <c r="A463" s="13"/>
      <c r="B463" s="20"/>
      <c r="C463" s="20"/>
      <c r="D463" s="21"/>
      <c r="E463" s="9"/>
      <c r="F463" s="9"/>
      <c r="G463" s="9"/>
      <c r="H463" s="9"/>
      <c r="I463" s="9"/>
      <c r="J463" s="5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65"/>
    </row>
    <row r="464" spans="1:22" x14ac:dyDescent="0.2">
      <c r="A464" s="13"/>
      <c r="B464" s="20"/>
      <c r="C464" s="20"/>
      <c r="D464" s="21"/>
      <c r="E464" s="9"/>
      <c r="F464" s="9"/>
      <c r="G464" s="9"/>
      <c r="H464" s="9"/>
      <c r="I464" s="9"/>
      <c r="J464" s="5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65"/>
    </row>
    <row r="465" spans="1:22" x14ac:dyDescent="0.2">
      <c r="A465" s="13"/>
      <c r="B465" s="20"/>
      <c r="C465" s="20"/>
      <c r="D465" s="21"/>
      <c r="E465" s="9"/>
      <c r="F465" s="9"/>
      <c r="G465" s="9"/>
      <c r="H465" s="9"/>
      <c r="I465" s="9"/>
      <c r="J465" s="5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65"/>
    </row>
  </sheetData>
  <mergeCells count="9">
    <mergeCell ref="X3:AK3"/>
    <mergeCell ref="A1:U1"/>
    <mergeCell ref="A2:U2"/>
    <mergeCell ref="P3:Q3"/>
    <mergeCell ref="M3:O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tabColor rgb="FF7030A0"/>
    <pageSetUpPr fitToPage="1"/>
  </sheetPr>
  <dimension ref="A2:R24"/>
  <sheetViews>
    <sheetView topLeftCell="A8" workbookViewId="0">
      <selection activeCell="L25" sqref="L25"/>
    </sheetView>
  </sheetViews>
  <sheetFormatPr defaultRowHeight="12.75" x14ac:dyDescent="0.2"/>
  <cols>
    <col min="1" max="1" width="18" style="242" customWidth="1"/>
    <col min="2" max="4" width="9.85546875" style="242" customWidth="1"/>
    <col min="5" max="18" width="13.7109375" style="242" customWidth="1"/>
    <col min="19" max="22" width="9.85546875" style="242" customWidth="1"/>
    <col min="23" max="16384" width="9.140625" style="242"/>
  </cols>
  <sheetData>
    <row r="2" spans="1:18" x14ac:dyDescent="0.2">
      <c r="A2" s="241" t="s">
        <v>49</v>
      </c>
      <c r="E2" s="295">
        <v>44681</v>
      </c>
      <c r="F2" s="295">
        <v>44712</v>
      </c>
      <c r="G2" s="295">
        <f>+F2+30</f>
        <v>44742</v>
      </c>
      <c r="H2" s="295">
        <f t="shared" ref="H2" si="0">+G2+30</f>
        <v>44772</v>
      </c>
      <c r="I2" s="295">
        <v>44804</v>
      </c>
      <c r="J2" s="295">
        <v>44834</v>
      </c>
      <c r="K2" s="295">
        <v>44865</v>
      </c>
      <c r="L2" s="295">
        <v>44895</v>
      </c>
      <c r="M2" s="295">
        <v>44926</v>
      </c>
      <c r="N2" s="295">
        <v>44592</v>
      </c>
      <c r="O2" s="295">
        <v>44620</v>
      </c>
      <c r="P2" s="295">
        <v>44651</v>
      </c>
      <c r="R2" s="243"/>
    </row>
    <row r="4" spans="1:18" x14ac:dyDescent="0.2">
      <c r="A4" s="242" t="s">
        <v>50</v>
      </c>
      <c r="E4" s="242">
        <f>+Receipts!P10</f>
        <v>23221.439999999999</v>
      </c>
      <c r="F4" s="242">
        <f>+Receipts!P18</f>
        <v>68286.58</v>
      </c>
      <c r="G4" s="242">
        <f>+Receipts!P23</f>
        <v>79798.47</v>
      </c>
      <c r="H4" s="242">
        <f>+Receipts!P30</f>
        <v>81688.47</v>
      </c>
      <c r="I4" s="242">
        <f>+Receipts!P38</f>
        <v>88248.47</v>
      </c>
      <c r="J4" s="242">
        <f>+Receipts!P40</f>
        <v>88543.47</v>
      </c>
      <c r="K4" s="301">
        <f>+Receipts!P43</f>
        <v>89258.47</v>
      </c>
      <c r="L4" s="242">
        <f>SUM(Receipts!P48)</f>
        <v>119722.89</v>
      </c>
    </row>
    <row r="6" spans="1:18" x14ac:dyDescent="0.2">
      <c r="A6" s="242" t="s">
        <v>51</v>
      </c>
      <c r="E6" s="242">
        <f>+Payments!V15</f>
        <v>5803.6800000000012</v>
      </c>
      <c r="F6" s="242">
        <f>+Payments!V21</f>
        <v>10597.990000000002</v>
      </c>
      <c r="G6" s="242">
        <f>+Payments!V39</f>
        <v>25367.120000000003</v>
      </c>
      <c r="H6" s="242">
        <f>+Payments!V56</f>
        <v>31809.450000000004</v>
      </c>
      <c r="I6" s="242">
        <f>+Payments!V60</f>
        <v>35787.360000000008</v>
      </c>
      <c r="J6" s="242">
        <f>+Payments!V65</f>
        <v>39687.770000000011</v>
      </c>
      <c r="K6" s="242">
        <f>+Payments!V72</f>
        <v>45843.510000000017</v>
      </c>
      <c r="L6" s="242">
        <f>SUM(Payments!V81)</f>
        <v>60469.080000000009</v>
      </c>
    </row>
    <row r="8" spans="1:18" ht="13.5" thickBot="1" x14ac:dyDescent="0.25">
      <c r="A8" s="242" t="s">
        <v>52</v>
      </c>
      <c r="E8" s="244">
        <f t="shared" ref="E8:O8" si="1">+E4-E6</f>
        <v>17417.759999999998</v>
      </c>
      <c r="F8" s="244">
        <f t="shared" si="1"/>
        <v>57688.59</v>
      </c>
      <c r="G8" s="244">
        <f t="shared" si="1"/>
        <v>54431.35</v>
      </c>
      <c r="H8" s="244">
        <f t="shared" si="1"/>
        <v>49879.02</v>
      </c>
      <c r="I8" s="244">
        <f t="shared" si="1"/>
        <v>52461.109999999993</v>
      </c>
      <c r="J8" s="244">
        <f t="shared" si="1"/>
        <v>48855.69999999999</v>
      </c>
      <c r="K8" s="244">
        <f t="shared" si="1"/>
        <v>43414.959999999985</v>
      </c>
      <c r="L8" s="244">
        <f t="shared" si="1"/>
        <v>59253.80999999999</v>
      </c>
      <c r="M8" s="244">
        <f t="shared" si="1"/>
        <v>0</v>
      </c>
      <c r="N8" s="244">
        <f t="shared" si="1"/>
        <v>0</v>
      </c>
      <c r="O8" s="244">
        <f t="shared" si="1"/>
        <v>0</v>
      </c>
      <c r="P8" s="244">
        <f>+P4-P6</f>
        <v>0</v>
      </c>
    </row>
    <row r="9" spans="1:18" ht="13.5" thickTop="1" x14ac:dyDescent="0.2"/>
    <row r="12" spans="1:18" x14ac:dyDescent="0.2">
      <c r="A12" s="241" t="s">
        <v>53</v>
      </c>
    </row>
    <row r="14" spans="1:18" x14ac:dyDescent="0.2">
      <c r="A14" s="242" t="s">
        <v>108</v>
      </c>
      <c r="E14" s="242">
        <v>17052.759999999998</v>
      </c>
      <c r="F14" s="242">
        <v>57688.59</v>
      </c>
      <c r="G14" s="242">
        <v>54431.35</v>
      </c>
      <c r="H14" s="242">
        <v>49879.02</v>
      </c>
      <c r="I14" s="242">
        <v>52461.11</v>
      </c>
      <c r="J14" s="242">
        <v>48855.7</v>
      </c>
      <c r="K14" s="242">
        <v>43414.96</v>
      </c>
      <c r="L14" s="242">
        <v>59253.81</v>
      </c>
      <c r="P14" s="245"/>
    </row>
    <row r="16" spans="1:18" x14ac:dyDescent="0.2">
      <c r="A16" s="242" t="s">
        <v>95</v>
      </c>
      <c r="C16" s="245"/>
      <c r="E16" s="242">
        <f>+Receipts!R73</f>
        <v>365</v>
      </c>
      <c r="F16" s="242">
        <f>+Receipts!S73</f>
        <v>0</v>
      </c>
      <c r="G16" s="242">
        <f>+Receipts!T73</f>
        <v>0</v>
      </c>
      <c r="H16" s="242">
        <f>+Receipts!U73</f>
        <v>0</v>
      </c>
      <c r="I16" s="242">
        <f>+Receipts!V73</f>
        <v>0</v>
      </c>
      <c r="J16" s="242">
        <f>+Receipts!W73</f>
        <v>0</v>
      </c>
      <c r="K16" s="242">
        <f>+Receipts!X73</f>
        <v>0</v>
      </c>
      <c r="L16" s="242">
        <f>+Receipts!Y73</f>
        <v>0</v>
      </c>
      <c r="M16" s="242">
        <f>+Receipts!Z73</f>
        <v>0</v>
      </c>
      <c r="N16" s="242">
        <f>+Receipts!AA73</f>
        <v>0</v>
      </c>
      <c r="O16" s="242">
        <f>+Receipts!AB73</f>
        <v>0</v>
      </c>
      <c r="P16" s="242">
        <f>+Receipts!AC73</f>
        <v>0</v>
      </c>
    </row>
    <row r="18" spans="1:17" x14ac:dyDescent="0.2">
      <c r="A18" s="242" t="s">
        <v>96</v>
      </c>
      <c r="E18" s="242">
        <f>+Payments!X126</f>
        <v>0</v>
      </c>
      <c r="F18" s="242">
        <f>+Payments!Y126</f>
        <v>0</v>
      </c>
      <c r="G18" s="242">
        <f>+Payments!Z126</f>
        <v>0</v>
      </c>
      <c r="H18" s="242">
        <f>+Payments!AA126</f>
        <v>0</v>
      </c>
      <c r="I18" s="242">
        <f>+Payments!AB126</f>
        <v>0</v>
      </c>
      <c r="J18" s="242">
        <f>+Payments!AC126</f>
        <v>0</v>
      </c>
      <c r="K18" s="242">
        <f>+Payments!AD126</f>
        <v>0</v>
      </c>
      <c r="L18" s="242">
        <f>+Payments!AE126</f>
        <v>0</v>
      </c>
      <c r="M18" s="242">
        <f>+Payments!AF126</f>
        <v>0</v>
      </c>
      <c r="N18" s="242">
        <f>+Payments!AG126</f>
        <v>0</v>
      </c>
      <c r="O18" s="242">
        <f>+Payments!AH126</f>
        <v>0</v>
      </c>
      <c r="P18" s="242">
        <f>+Payments!AI126</f>
        <v>0</v>
      </c>
    </row>
    <row r="19" spans="1:17" x14ac:dyDescent="0.2">
      <c r="A19" s="245"/>
      <c r="B19" s="245"/>
    </row>
    <row r="20" spans="1:17" ht="13.5" thickBot="1" x14ac:dyDescent="0.25">
      <c r="A20" s="245"/>
      <c r="B20" s="245"/>
      <c r="E20" s="244">
        <f>SUM(E14:E19)</f>
        <v>17417.759999999998</v>
      </c>
      <c r="F20" s="244">
        <f t="shared" ref="F20:O20" si="2">SUM(F14:F19)</f>
        <v>57688.59</v>
      </c>
      <c r="G20" s="244">
        <f t="shared" si="2"/>
        <v>54431.35</v>
      </c>
      <c r="H20" s="244">
        <f t="shared" si="2"/>
        <v>49879.02</v>
      </c>
      <c r="I20" s="244">
        <f>SUM(I14:I19)</f>
        <v>52461.11</v>
      </c>
      <c r="J20" s="244">
        <f t="shared" si="2"/>
        <v>48855.7</v>
      </c>
      <c r="K20" s="244">
        <f t="shared" si="2"/>
        <v>43414.96</v>
      </c>
      <c r="L20" s="244">
        <f t="shared" si="2"/>
        <v>59253.81</v>
      </c>
      <c r="M20" s="244">
        <f t="shared" si="2"/>
        <v>0</v>
      </c>
      <c r="N20" s="244">
        <f t="shared" si="2"/>
        <v>0</v>
      </c>
      <c r="O20" s="244">
        <f t="shared" si="2"/>
        <v>0</v>
      </c>
      <c r="P20" s="244">
        <f>SUM(P14:P19)</f>
        <v>0</v>
      </c>
    </row>
    <row r="21" spans="1:17" ht="13.5" thickTop="1" x14ac:dyDescent="0.2">
      <c r="A21" s="245"/>
      <c r="B21" s="245"/>
      <c r="C21" s="245"/>
      <c r="D21" s="245"/>
      <c r="E21" s="245"/>
    </row>
    <row r="22" spans="1:17" x14ac:dyDescent="0.2">
      <c r="A22" s="246" t="s">
        <v>248</v>
      </c>
      <c r="B22" s="245"/>
      <c r="C22" s="245"/>
      <c r="D22" s="245"/>
      <c r="E22" s="246">
        <f>+E8-E20</f>
        <v>0</v>
      </c>
      <c r="F22" s="246">
        <f t="shared" ref="F22:P22" si="3">+F8-F20</f>
        <v>0</v>
      </c>
      <c r="G22" s="246">
        <f t="shared" si="3"/>
        <v>0</v>
      </c>
      <c r="H22" s="246">
        <f t="shared" si="3"/>
        <v>0</v>
      </c>
      <c r="I22" s="246">
        <f t="shared" si="3"/>
        <v>0</v>
      </c>
      <c r="J22" s="246">
        <f t="shared" si="3"/>
        <v>0</v>
      </c>
      <c r="K22" s="246">
        <f t="shared" si="3"/>
        <v>0</v>
      </c>
      <c r="L22" s="246">
        <f t="shared" si="3"/>
        <v>0</v>
      </c>
      <c r="M22" s="246">
        <f t="shared" si="3"/>
        <v>0</v>
      </c>
      <c r="N22" s="246">
        <f t="shared" si="3"/>
        <v>0</v>
      </c>
      <c r="O22" s="246">
        <f t="shared" si="3"/>
        <v>0</v>
      </c>
      <c r="P22" s="246">
        <f t="shared" si="3"/>
        <v>0</v>
      </c>
    </row>
    <row r="24" spans="1:17" ht="18" x14ac:dyDescent="0.25">
      <c r="A24" s="296" t="s">
        <v>97</v>
      </c>
      <c r="B24" s="246"/>
      <c r="C24" s="246"/>
      <c r="D24" s="246"/>
      <c r="E24" s="247"/>
      <c r="F24" s="247"/>
      <c r="G24" s="247"/>
      <c r="H24" s="247"/>
      <c r="I24" s="247">
        <v>44804</v>
      </c>
      <c r="J24" s="247">
        <v>44834</v>
      </c>
      <c r="K24" s="247">
        <v>44865</v>
      </c>
      <c r="L24" s="247">
        <v>44895</v>
      </c>
      <c r="M24" s="247"/>
      <c r="N24" s="247"/>
      <c r="O24" s="247"/>
      <c r="P24" s="247"/>
      <c r="Q24" s="2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sheetPr>
    <tabColor rgb="FF0070C0"/>
  </sheetPr>
  <dimension ref="A1:M34"/>
  <sheetViews>
    <sheetView topLeftCell="A25" workbookViewId="0">
      <selection activeCell="A13" sqref="A13"/>
    </sheetView>
  </sheetViews>
  <sheetFormatPr defaultRowHeight="12.75" x14ac:dyDescent="0.2"/>
  <cols>
    <col min="6" max="6" width="10.85546875" bestFit="1" customWidth="1"/>
    <col min="7" max="7" width="10.5703125" bestFit="1" customWidth="1"/>
    <col min="10" max="10" width="3" customWidth="1"/>
    <col min="12" max="12" width="3.42578125" customWidth="1"/>
    <col min="13" max="13" width="10.140625" bestFit="1" customWidth="1"/>
  </cols>
  <sheetData>
    <row r="1" spans="1:13" x14ac:dyDescent="0.2">
      <c r="A1" s="323" t="s">
        <v>0</v>
      </c>
      <c r="B1" s="324"/>
      <c r="C1" s="324"/>
      <c r="D1" s="324"/>
      <c r="E1" s="324"/>
      <c r="F1" s="324"/>
      <c r="G1" s="324"/>
      <c r="H1" s="324"/>
      <c r="I1" s="325"/>
    </row>
    <row r="2" spans="1:13" x14ac:dyDescent="0.2">
      <c r="A2" s="326" t="s">
        <v>72</v>
      </c>
      <c r="B2" s="327"/>
      <c r="C2" s="327"/>
      <c r="D2" s="327"/>
      <c r="E2" s="327"/>
      <c r="F2" s="327"/>
      <c r="G2" s="327"/>
      <c r="H2" s="327"/>
      <c r="I2" s="328"/>
    </row>
    <row r="3" spans="1:13" x14ac:dyDescent="0.2">
      <c r="A3" s="40"/>
      <c r="B3" s="27"/>
      <c r="C3" s="27"/>
      <c r="D3" s="28"/>
      <c r="E3" s="26"/>
      <c r="F3" s="26"/>
      <c r="G3" s="26"/>
      <c r="H3" s="26"/>
      <c r="I3" s="41"/>
    </row>
    <row r="4" spans="1:13" ht="38.25" x14ac:dyDescent="0.2">
      <c r="A4" s="42" t="s">
        <v>1</v>
      </c>
      <c r="B4" s="43" t="s">
        <v>13</v>
      </c>
      <c r="C4" s="43" t="s">
        <v>14</v>
      </c>
      <c r="D4" s="44"/>
      <c r="E4" s="44"/>
      <c r="F4" s="44" t="s">
        <v>18</v>
      </c>
      <c r="G4" s="44" t="s">
        <v>28</v>
      </c>
      <c r="H4" s="44" t="s">
        <v>20</v>
      </c>
      <c r="I4" s="46" t="s">
        <v>12</v>
      </c>
      <c r="K4" s="262" t="s">
        <v>247</v>
      </c>
      <c r="L4" s="262"/>
      <c r="M4" s="265" t="s">
        <v>250</v>
      </c>
    </row>
    <row r="5" spans="1:13" x14ac:dyDescent="0.2">
      <c r="A5" s="47" t="s">
        <v>249</v>
      </c>
      <c r="B5" s="9" t="s">
        <v>30</v>
      </c>
      <c r="C5" s="9">
        <v>210485.7</v>
      </c>
      <c r="D5" s="9"/>
      <c r="E5" s="9"/>
      <c r="F5" s="9"/>
      <c r="G5" s="9"/>
      <c r="H5" s="9"/>
      <c r="I5" s="14">
        <f t="shared" ref="I5:I32" si="0">SUM(C5:H5)</f>
        <v>210485.7</v>
      </c>
      <c r="K5" s="66">
        <f>+I5</f>
        <v>210485.7</v>
      </c>
      <c r="L5" s="66"/>
      <c r="M5" s="264">
        <v>25657</v>
      </c>
    </row>
    <row r="6" spans="1:13" x14ac:dyDescent="0.2">
      <c r="A6" s="47">
        <v>44652</v>
      </c>
      <c r="B6" s="9" t="s">
        <v>32</v>
      </c>
      <c r="C6" s="9"/>
      <c r="D6" s="9"/>
      <c r="E6" s="9"/>
      <c r="F6" s="9">
        <v>84.5</v>
      </c>
      <c r="G6" s="9"/>
      <c r="H6" s="9"/>
      <c r="I6" s="14">
        <f t="shared" si="0"/>
        <v>84.5</v>
      </c>
      <c r="K6" s="66">
        <f>+K5+I6</f>
        <v>210570.2</v>
      </c>
      <c r="L6" s="66"/>
      <c r="M6" s="263">
        <v>44681</v>
      </c>
    </row>
    <row r="7" spans="1:13" x14ac:dyDescent="0.2">
      <c r="A7" s="47">
        <v>44684</v>
      </c>
      <c r="B7" s="9" t="s">
        <v>32</v>
      </c>
      <c r="C7" s="9"/>
      <c r="D7" s="9"/>
      <c r="E7" s="9"/>
      <c r="F7" s="9">
        <v>107.09</v>
      </c>
      <c r="G7" s="9"/>
      <c r="H7" s="9"/>
      <c r="I7" s="14">
        <f t="shared" si="0"/>
        <v>107.09</v>
      </c>
      <c r="K7" s="66">
        <f t="shared" ref="K7:K32" si="1">+K6+I7</f>
        <v>210677.29</v>
      </c>
      <c r="L7" s="66"/>
      <c r="M7" s="264">
        <v>44711</v>
      </c>
    </row>
    <row r="8" spans="1:13" x14ac:dyDescent="0.2">
      <c r="A8" s="47">
        <v>44713</v>
      </c>
      <c r="B8" s="9" t="s">
        <v>32</v>
      </c>
      <c r="C8" s="9"/>
      <c r="D8" s="9"/>
      <c r="E8" s="9"/>
      <c r="F8" s="9">
        <v>152.44</v>
      </c>
      <c r="G8" s="9"/>
      <c r="H8" s="9"/>
      <c r="I8" s="14">
        <f t="shared" si="0"/>
        <v>152.44</v>
      </c>
      <c r="K8" s="66">
        <f t="shared" si="1"/>
        <v>210829.73</v>
      </c>
      <c r="L8" s="66"/>
      <c r="M8" s="264">
        <v>44742</v>
      </c>
    </row>
    <row r="9" spans="1:13" x14ac:dyDescent="0.2">
      <c r="A9" s="47">
        <v>44743</v>
      </c>
      <c r="B9" s="9" t="s">
        <v>32</v>
      </c>
      <c r="C9" s="9"/>
      <c r="D9" s="9"/>
      <c r="E9" s="9"/>
      <c r="F9" s="9">
        <v>165.92</v>
      </c>
      <c r="G9" s="9"/>
      <c r="H9" s="9"/>
      <c r="I9" s="14">
        <f t="shared" si="0"/>
        <v>165.92</v>
      </c>
      <c r="K9" s="66">
        <f t="shared" si="1"/>
        <v>210995.65000000002</v>
      </c>
      <c r="L9" s="66"/>
      <c r="M9" s="264">
        <v>44773</v>
      </c>
    </row>
    <row r="10" spans="1:13" x14ac:dyDescent="0.2">
      <c r="A10" s="47">
        <v>44774</v>
      </c>
      <c r="B10" s="9" t="s">
        <v>32</v>
      </c>
      <c r="C10" s="9"/>
      <c r="D10" s="9"/>
      <c r="E10" s="9"/>
      <c r="F10" s="9">
        <v>192.34</v>
      </c>
      <c r="G10" s="9"/>
      <c r="H10" s="9"/>
      <c r="I10" s="14">
        <f t="shared" si="0"/>
        <v>192.34</v>
      </c>
      <c r="K10" s="66">
        <f t="shared" si="1"/>
        <v>211187.99000000002</v>
      </c>
      <c r="L10" s="66"/>
      <c r="M10" s="264">
        <v>44804</v>
      </c>
    </row>
    <row r="11" spans="1:13" x14ac:dyDescent="0.2">
      <c r="A11" s="47">
        <v>44805</v>
      </c>
      <c r="B11" s="9" t="s">
        <v>32</v>
      </c>
      <c r="C11" s="9"/>
      <c r="D11" s="9"/>
      <c r="E11" s="9"/>
      <c r="F11" s="9">
        <v>289.86</v>
      </c>
      <c r="G11" s="9"/>
      <c r="H11" s="23"/>
      <c r="I11" s="14">
        <f t="shared" si="0"/>
        <v>289.86</v>
      </c>
      <c r="K11" s="66">
        <f t="shared" si="1"/>
        <v>211477.85</v>
      </c>
      <c r="L11" s="66"/>
      <c r="M11" s="264">
        <v>44834</v>
      </c>
    </row>
    <row r="12" spans="1:13" x14ac:dyDescent="0.2">
      <c r="A12" s="47">
        <v>44837</v>
      </c>
      <c r="B12" s="9" t="s">
        <v>32</v>
      </c>
      <c r="C12" s="9"/>
      <c r="D12" s="9"/>
      <c r="E12" s="9"/>
      <c r="F12" s="9">
        <v>303.98</v>
      </c>
      <c r="G12" s="9"/>
      <c r="H12" s="23"/>
      <c r="I12" s="14">
        <f t="shared" si="0"/>
        <v>303.98</v>
      </c>
      <c r="K12" s="66">
        <f t="shared" si="1"/>
        <v>211781.83000000002</v>
      </c>
      <c r="L12" s="66"/>
      <c r="M12" s="264">
        <v>44865</v>
      </c>
    </row>
    <row r="13" spans="1:13" x14ac:dyDescent="0.2">
      <c r="A13" s="47"/>
      <c r="B13" s="9"/>
      <c r="C13" s="9"/>
      <c r="D13" s="9"/>
      <c r="E13" s="9"/>
      <c r="F13" s="9"/>
      <c r="G13" s="9"/>
      <c r="H13" s="23"/>
      <c r="I13" s="14">
        <f t="shared" si="0"/>
        <v>0</v>
      </c>
      <c r="K13" s="66">
        <f t="shared" si="1"/>
        <v>211781.83000000002</v>
      </c>
      <c r="L13" s="66"/>
    </row>
    <row r="14" spans="1:13" x14ac:dyDescent="0.2">
      <c r="A14" s="47"/>
      <c r="B14" s="9"/>
      <c r="C14" s="9"/>
      <c r="D14" s="9"/>
      <c r="E14" s="9"/>
      <c r="F14" s="9"/>
      <c r="G14" s="9"/>
      <c r="H14" s="23"/>
      <c r="I14" s="14">
        <f t="shared" si="0"/>
        <v>0</v>
      </c>
      <c r="K14" s="66">
        <f t="shared" si="1"/>
        <v>211781.83000000002</v>
      </c>
      <c r="L14" s="66"/>
    </row>
    <row r="15" spans="1:13" x14ac:dyDescent="0.2">
      <c r="A15" s="47"/>
      <c r="B15" s="9"/>
      <c r="C15" s="9"/>
      <c r="D15" s="9"/>
      <c r="E15" s="9"/>
      <c r="F15" s="9"/>
      <c r="G15" s="9"/>
      <c r="H15" s="19"/>
      <c r="I15" s="14">
        <f t="shared" si="0"/>
        <v>0</v>
      </c>
      <c r="K15" s="66">
        <f t="shared" si="1"/>
        <v>211781.83000000002</v>
      </c>
      <c r="L15" s="66"/>
    </row>
    <row r="16" spans="1:13" x14ac:dyDescent="0.2">
      <c r="A16" s="47"/>
      <c r="B16" s="9"/>
      <c r="C16" s="9"/>
      <c r="D16" s="9"/>
      <c r="E16" s="9"/>
      <c r="F16" s="9"/>
      <c r="G16" s="9"/>
      <c r="H16" s="19"/>
      <c r="I16" s="14">
        <f t="shared" si="0"/>
        <v>0</v>
      </c>
      <c r="K16" s="66">
        <f t="shared" si="1"/>
        <v>211781.83000000002</v>
      </c>
      <c r="L16" s="66"/>
    </row>
    <row r="17" spans="1:12" x14ac:dyDescent="0.2">
      <c r="A17" s="47"/>
      <c r="B17" s="9"/>
      <c r="C17" s="9"/>
      <c r="D17" s="9"/>
      <c r="E17" s="9"/>
      <c r="F17" s="9"/>
      <c r="G17" s="9"/>
      <c r="H17" s="19"/>
      <c r="I17" s="14">
        <f t="shared" si="0"/>
        <v>0</v>
      </c>
      <c r="K17" s="66">
        <f t="shared" si="1"/>
        <v>211781.83000000002</v>
      </c>
      <c r="L17" s="66"/>
    </row>
    <row r="18" spans="1:12" x14ac:dyDescent="0.2">
      <c r="A18" s="47"/>
      <c r="B18" s="9"/>
      <c r="C18" s="9"/>
      <c r="D18" s="9"/>
      <c r="E18" s="9"/>
      <c r="F18" s="9"/>
      <c r="G18" s="9"/>
      <c r="H18" s="19"/>
      <c r="I18" s="14">
        <f t="shared" si="0"/>
        <v>0</v>
      </c>
      <c r="K18" s="66">
        <f t="shared" si="1"/>
        <v>211781.83000000002</v>
      </c>
      <c r="L18" s="66"/>
    </row>
    <row r="19" spans="1:12" x14ac:dyDescent="0.2">
      <c r="A19" s="48"/>
      <c r="B19" s="9"/>
      <c r="C19" s="9"/>
      <c r="D19" s="9"/>
      <c r="E19" s="9"/>
      <c r="F19" s="9"/>
      <c r="G19" s="9"/>
      <c r="H19" s="19"/>
      <c r="I19" s="14">
        <f t="shared" si="0"/>
        <v>0</v>
      </c>
      <c r="K19" s="66">
        <f t="shared" si="1"/>
        <v>211781.83000000002</v>
      </c>
      <c r="L19" s="66"/>
    </row>
    <row r="20" spans="1:12" x14ac:dyDescent="0.2">
      <c r="A20" s="48"/>
      <c r="B20" s="9"/>
      <c r="C20" s="9"/>
      <c r="D20" s="9"/>
      <c r="E20" s="9"/>
      <c r="F20" s="9"/>
      <c r="G20" s="9"/>
      <c r="H20" s="19"/>
      <c r="I20" s="14">
        <f t="shared" si="0"/>
        <v>0</v>
      </c>
      <c r="K20" s="66">
        <f t="shared" si="1"/>
        <v>211781.83000000002</v>
      </c>
      <c r="L20" s="66"/>
    </row>
    <row r="21" spans="1:12" x14ac:dyDescent="0.2">
      <c r="A21" s="48"/>
      <c r="B21" s="9"/>
      <c r="C21" s="9"/>
      <c r="D21" s="9"/>
      <c r="E21" s="9"/>
      <c r="F21" s="9"/>
      <c r="G21" s="9"/>
      <c r="H21" s="19"/>
      <c r="I21" s="14">
        <f t="shared" si="0"/>
        <v>0</v>
      </c>
      <c r="K21" s="66">
        <f t="shared" si="1"/>
        <v>211781.83000000002</v>
      </c>
      <c r="L21" s="66"/>
    </row>
    <row r="22" spans="1:12" x14ac:dyDescent="0.2">
      <c r="A22" s="48"/>
      <c r="B22" s="9"/>
      <c r="C22" s="9"/>
      <c r="D22" s="9"/>
      <c r="E22" s="9"/>
      <c r="F22" s="9"/>
      <c r="G22" s="9"/>
      <c r="H22" s="19"/>
      <c r="I22" s="14">
        <f t="shared" si="0"/>
        <v>0</v>
      </c>
      <c r="K22" s="66">
        <f t="shared" si="1"/>
        <v>211781.83000000002</v>
      </c>
      <c r="L22" s="66"/>
    </row>
    <row r="23" spans="1:12" x14ac:dyDescent="0.2">
      <c r="A23" s="48"/>
      <c r="B23" s="9"/>
      <c r="C23" s="9"/>
      <c r="D23" s="9"/>
      <c r="E23" s="9"/>
      <c r="F23" s="9"/>
      <c r="G23" s="9"/>
      <c r="H23" s="19"/>
      <c r="I23" s="14">
        <f t="shared" si="0"/>
        <v>0</v>
      </c>
      <c r="K23" s="66">
        <f t="shared" si="1"/>
        <v>211781.83000000002</v>
      </c>
      <c r="L23" s="66"/>
    </row>
    <row r="24" spans="1:12" x14ac:dyDescent="0.2">
      <c r="A24" s="48"/>
      <c r="B24" s="9"/>
      <c r="C24" s="9"/>
      <c r="D24" s="9"/>
      <c r="E24" s="9"/>
      <c r="F24" s="9"/>
      <c r="G24" s="9"/>
      <c r="H24" s="19"/>
      <c r="I24" s="14">
        <f t="shared" si="0"/>
        <v>0</v>
      </c>
      <c r="K24" s="66">
        <f t="shared" si="1"/>
        <v>211781.83000000002</v>
      </c>
      <c r="L24" s="66"/>
    </row>
    <row r="25" spans="1:12" x14ac:dyDescent="0.2">
      <c r="A25" s="48"/>
      <c r="B25" s="9"/>
      <c r="C25" s="9"/>
      <c r="D25" s="9"/>
      <c r="E25" s="9"/>
      <c r="F25" s="9"/>
      <c r="G25" s="9"/>
      <c r="H25" s="9"/>
      <c r="I25" s="14">
        <f t="shared" si="0"/>
        <v>0</v>
      </c>
      <c r="K25" s="66">
        <f t="shared" si="1"/>
        <v>211781.83000000002</v>
      </c>
      <c r="L25" s="66"/>
    </row>
    <row r="26" spans="1:12" x14ac:dyDescent="0.2">
      <c r="A26" s="48"/>
      <c r="B26" s="9"/>
      <c r="C26" s="9"/>
      <c r="D26" s="9"/>
      <c r="E26" s="9"/>
      <c r="F26" s="9"/>
      <c r="G26" s="9"/>
      <c r="H26" s="9"/>
      <c r="I26" s="14">
        <f t="shared" si="0"/>
        <v>0</v>
      </c>
      <c r="K26" s="66">
        <f t="shared" si="1"/>
        <v>211781.83000000002</v>
      </c>
      <c r="L26" s="66"/>
    </row>
    <row r="27" spans="1:12" x14ac:dyDescent="0.2">
      <c r="A27" s="48"/>
      <c r="B27" s="9"/>
      <c r="C27" s="9"/>
      <c r="D27" s="9"/>
      <c r="E27" s="9"/>
      <c r="F27" s="9"/>
      <c r="G27" s="9"/>
      <c r="H27" s="9"/>
      <c r="I27" s="14">
        <f t="shared" si="0"/>
        <v>0</v>
      </c>
      <c r="K27" s="66">
        <f t="shared" si="1"/>
        <v>211781.83000000002</v>
      </c>
      <c r="L27" s="66"/>
    </row>
    <row r="28" spans="1:12" x14ac:dyDescent="0.2">
      <c r="A28" s="48"/>
      <c r="B28" s="9"/>
      <c r="C28" s="9"/>
      <c r="D28" s="9"/>
      <c r="E28" s="9"/>
      <c r="F28" s="9"/>
      <c r="G28" s="9"/>
      <c r="H28" s="23"/>
      <c r="I28" s="14">
        <f t="shared" si="0"/>
        <v>0</v>
      </c>
      <c r="K28" s="66">
        <f t="shared" si="1"/>
        <v>211781.83000000002</v>
      </c>
      <c r="L28" s="66"/>
    </row>
    <row r="29" spans="1:12" x14ac:dyDescent="0.2">
      <c r="A29" s="48"/>
      <c r="B29" s="9"/>
      <c r="C29" s="9"/>
      <c r="D29" s="9"/>
      <c r="E29" s="9"/>
      <c r="F29" s="9"/>
      <c r="G29" s="9"/>
      <c r="H29" s="9"/>
      <c r="I29" s="14">
        <f t="shared" si="0"/>
        <v>0</v>
      </c>
      <c r="K29" s="66">
        <f t="shared" si="1"/>
        <v>211781.83000000002</v>
      </c>
      <c r="L29" s="66"/>
    </row>
    <row r="30" spans="1:12" x14ac:dyDescent="0.2">
      <c r="A30" s="48"/>
      <c r="B30" s="9"/>
      <c r="C30" s="9"/>
      <c r="D30" s="9"/>
      <c r="E30" s="9"/>
      <c r="F30" s="9"/>
      <c r="G30" s="9"/>
      <c r="H30" s="19"/>
      <c r="I30" s="14">
        <f t="shared" si="0"/>
        <v>0</v>
      </c>
      <c r="K30" s="66">
        <f t="shared" si="1"/>
        <v>211781.83000000002</v>
      </c>
      <c r="L30" s="66"/>
    </row>
    <row r="31" spans="1:12" x14ac:dyDescent="0.2">
      <c r="A31" s="48"/>
      <c r="B31" s="9"/>
      <c r="C31" s="9"/>
      <c r="D31" s="9"/>
      <c r="E31" s="9"/>
      <c r="F31" s="9"/>
      <c r="G31" s="9"/>
      <c r="H31" s="23"/>
      <c r="I31" s="14">
        <f t="shared" si="0"/>
        <v>0</v>
      </c>
      <c r="K31" s="66">
        <f t="shared" si="1"/>
        <v>211781.83000000002</v>
      </c>
      <c r="L31" s="66"/>
    </row>
    <row r="32" spans="1:12" ht="13.5" thickBot="1" x14ac:dyDescent="0.25">
      <c r="A32" s="48"/>
      <c r="B32" s="9"/>
      <c r="C32" s="13"/>
      <c r="D32" s="13"/>
      <c r="E32" s="13"/>
      <c r="F32" s="9"/>
      <c r="G32" s="13"/>
      <c r="H32" s="13"/>
      <c r="I32" s="14">
        <f t="shared" si="0"/>
        <v>0</v>
      </c>
      <c r="K32" s="66">
        <f t="shared" si="1"/>
        <v>211781.83000000002</v>
      </c>
      <c r="L32" s="66"/>
    </row>
    <row r="33" spans="1:9" ht="13.5" thickBot="1" x14ac:dyDescent="0.25">
      <c r="A33" s="49" t="s">
        <v>26</v>
      </c>
      <c r="B33" s="12"/>
      <c r="C33" s="12">
        <f t="shared" ref="C33:H33" si="2">SUM(C5:C31)</f>
        <v>210485.7</v>
      </c>
      <c r="D33" s="12">
        <f t="shared" si="2"/>
        <v>0</v>
      </c>
      <c r="E33" s="12">
        <f t="shared" si="2"/>
        <v>0</v>
      </c>
      <c r="F33" s="12">
        <f>SUM(F5:F32)</f>
        <v>1296.1300000000001</v>
      </c>
      <c r="G33" s="12">
        <f t="shared" si="2"/>
        <v>0</v>
      </c>
      <c r="H33" s="12">
        <f t="shared" si="2"/>
        <v>0</v>
      </c>
      <c r="I33" s="10">
        <f>SUM(I5:I32)</f>
        <v>211781.83000000002</v>
      </c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tabColor rgb="FF0070C0"/>
    <pageSetUpPr fitToPage="1"/>
  </sheetPr>
  <dimension ref="A1:S47"/>
  <sheetViews>
    <sheetView workbookViewId="0">
      <selection activeCell="R14" sqref="R14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4" max="14" width="10.7109375" customWidth="1"/>
    <col min="15" max="15" width="2.42578125" customWidth="1"/>
    <col min="17" max="17" width="1.5703125" customWidth="1"/>
    <col min="18" max="18" width="10.140625" bestFit="1" customWidth="1"/>
  </cols>
  <sheetData>
    <row r="1" spans="1:19" x14ac:dyDescent="0.2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</row>
    <row r="2" spans="1:19" x14ac:dyDescent="0.2">
      <c r="A2" s="326" t="s">
        <v>73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1:19" x14ac:dyDescent="0.2">
      <c r="A3" s="40"/>
      <c r="B3" s="27"/>
      <c r="C3" s="27"/>
      <c r="D3" s="28"/>
      <c r="E3" s="28"/>
      <c r="F3" s="26"/>
      <c r="G3" s="26"/>
      <c r="H3" s="26"/>
      <c r="I3" s="26"/>
      <c r="J3" s="329"/>
      <c r="K3" s="329"/>
      <c r="L3" s="39"/>
      <c r="M3" s="27"/>
      <c r="N3" s="41"/>
    </row>
    <row r="4" spans="1:19" ht="38.25" x14ac:dyDescent="0.2">
      <c r="A4" s="42" t="s">
        <v>1</v>
      </c>
      <c r="B4" s="43" t="s">
        <v>13</v>
      </c>
      <c r="C4" s="43" t="s">
        <v>14</v>
      </c>
      <c r="D4" s="44" t="s">
        <v>19</v>
      </c>
      <c r="E4" s="44" t="s">
        <v>27</v>
      </c>
      <c r="F4" s="44" t="s">
        <v>11</v>
      </c>
      <c r="G4" s="44" t="s">
        <v>18</v>
      </c>
      <c r="H4" s="44" t="s">
        <v>28</v>
      </c>
      <c r="I4" s="44" t="s">
        <v>20</v>
      </c>
      <c r="J4" s="45"/>
      <c r="K4" s="45"/>
      <c r="L4" s="43"/>
      <c r="M4" s="43"/>
      <c r="N4" s="46" t="s">
        <v>12</v>
      </c>
      <c r="O4" s="6"/>
      <c r="P4" s="262" t="s">
        <v>247</v>
      </c>
      <c r="Q4" s="262"/>
      <c r="R4" s="265" t="s">
        <v>250</v>
      </c>
      <c r="S4" s="1"/>
    </row>
    <row r="5" spans="1:19" x14ac:dyDescent="0.2">
      <c r="A5" s="47">
        <v>44652</v>
      </c>
      <c r="B5" s="9" t="s">
        <v>30</v>
      </c>
      <c r="C5" s="9">
        <v>16292.19</v>
      </c>
      <c r="D5" s="9"/>
      <c r="E5" s="9"/>
      <c r="F5" s="9"/>
      <c r="G5" s="9"/>
      <c r="H5" s="9"/>
      <c r="I5" s="9"/>
      <c r="J5" s="9"/>
      <c r="K5" s="9"/>
      <c r="L5" s="9"/>
      <c r="M5" s="9"/>
      <c r="N5" s="14">
        <f>SUM(C5:M5)</f>
        <v>16292.19</v>
      </c>
      <c r="O5" s="6"/>
      <c r="P5" s="66">
        <f>+N5</f>
        <v>16292.19</v>
      </c>
      <c r="Q5" s="66"/>
    </row>
    <row r="6" spans="1:19" x14ac:dyDescent="0.2">
      <c r="A6" s="47">
        <v>44662</v>
      </c>
      <c r="B6" s="9" t="s">
        <v>32</v>
      </c>
      <c r="C6" s="9"/>
      <c r="D6" s="9"/>
      <c r="E6" s="9"/>
      <c r="F6" s="9"/>
      <c r="G6" s="9">
        <v>0.15</v>
      </c>
      <c r="H6" s="9"/>
      <c r="I6" s="9"/>
      <c r="J6" s="9"/>
      <c r="K6" s="9"/>
      <c r="L6" s="9"/>
      <c r="M6" s="9"/>
      <c r="N6" s="14">
        <f>SUM(C6:M6)</f>
        <v>0.15</v>
      </c>
      <c r="O6" s="6"/>
      <c r="P6" s="66">
        <f>+P5+N6</f>
        <v>16292.34</v>
      </c>
      <c r="Q6" s="66"/>
      <c r="R6" s="263">
        <v>44662</v>
      </c>
    </row>
    <row r="7" spans="1:19" x14ac:dyDescent="0.2">
      <c r="A7" s="47">
        <v>44690</v>
      </c>
      <c r="B7" s="9" t="s">
        <v>32</v>
      </c>
      <c r="C7" s="9"/>
      <c r="D7" s="9"/>
      <c r="E7" s="9"/>
      <c r="F7" s="9"/>
      <c r="G7" s="9">
        <v>0.13</v>
      </c>
      <c r="H7" s="9"/>
      <c r="I7" s="9"/>
      <c r="J7" s="9"/>
      <c r="K7" s="9"/>
      <c r="L7" s="9"/>
      <c r="M7" s="9"/>
      <c r="N7" s="14">
        <f t="shared" ref="N7:N22" si="0">SUM(C7:M7)</f>
        <v>0.13</v>
      </c>
      <c r="O7" s="6"/>
      <c r="P7" s="66">
        <f t="shared" ref="P7:P32" si="1">+P6+N7</f>
        <v>16292.47</v>
      </c>
      <c r="Q7" s="66"/>
      <c r="R7" s="264">
        <v>44690</v>
      </c>
    </row>
    <row r="8" spans="1:19" x14ac:dyDescent="0.2">
      <c r="A8" s="47">
        <v>44721</v>
      </c>
      <c r="B8" s="9" t="s">
        <v>32</v>
      </c>
      <c r="C8" s="9"/>
      <c r="D8" s="9"/>
      <c r="E8" s="9"/>
      <c r="F8" s="9"/>
      <c r="G8" s="9">
        <v>0.14000000000000001</v>
      </c>
      <c r="H8" s="9"/>
      <c r="I8" s="9"/>
      <c r="J8" s="9"/>
      <c r="K8" s="9"/>
      <c r="L8" s="9"/>
      <c r="M8" s="9"/>
      <c r="N8" s="14">
        <f t="shared" si="0"/>
        <v>0.14000000000000001</v>
      </c>
      <c r="O8" s="6"/>
      <c r="P8" s="66">
        <f t="shared" si="1"/>
        <v>16292.609999999999</v>
      </c>
      <c r="Q8" s="66"/>
      <c r="R8" s="264">
        <v>44721</v>
      </c>
    </row>
    <row r="9" spans="1:19" x14ac:dyDescent="0.2">
      <c r="A9" s="47">
        <v>44753</v>
      </c>
      <c r="B9" s="9" t="s">
        <v>32</v>
      </c>
      <c r="C9" s="9"/>
      <c r="D9" s="9"/>
      <c r="E9" s="9"/>
      <c r="F9" s="9"/>
      <c r="G9" s="9">
        <v>0.14000000000000001</v>
      </c>
      <c r="H9" s="9"/>
      <c r="I9" s="9"/>
      <c r="J9" s="9"/>
      <c r="K9" s="9"/>
      <c r="L9" s="9"/>
      <c r="M9" s="9"/>
      <c r="N9" s="14">
        <f t="shared" si="0"/>
        <v>0.14000000000000001</v>
      </c>
      <c r="O9" s="6"/>
      <c r="P9" s="66">
        <f t="shared" si="1"/>
        <v>16292.749999999998</v>
      </c>
      <c r="Q9" s="66"/>
      <c r="R9" s="264">
        <v>44753</v>
      </c>
    </row>
    <row r="10" spans="1:19" x14ac:dyDescent="0.2">
      <c r="A10" s="47">
        <v>44782</v>
      </c>
      <c r="B10" s="9" t="s">
        <v>32</v>
      </c>
      <c r="C10" s="9"/>
      <c r="D10" s="9"/>
      <c r="E10" s="9"/>
      <c r="F10" s="9"/>
      <c r="G10" s="9">
        <v>0.54</v>
      </c>
      <c r="H10" s="9"/>
      <c r="I10" s="9"/>
      <c r="J10" s="9"/>
      <c r="K10" s="9"/>
      <c r="L10" s="9"/>
      <c r="M10" s="9"/>
      <c r="N10" s="14">
        <f t="shared" si="0"/>
        <v>0.54</v>
      </c>
      <c r="O10" s="6"/>
      <c r="P10" s="66">
        <f t="shared" si="1"/>
        <v>16293.289999999999</v>
      </c>
      <c r="Q10" s="66"/>
      <c r="R10" s="264">
        <v>44782</v>
      </c>
    </row>
    <row r="11" spans="1:19" x14ac:dyDescent="0.2">
      <c r="A11" s="47">
        <v>44813</v>
      </c>
      <c r="B11" s="9" t="s">
        <v>32</v>
      </c>
      <c r="C11" s="9"/>
      <c r="D11" s="9"/>
      <c r="E11" s="9"/>
      <c r="F11" s="9"/>
      <c r="G11" s="9">
        <v>0.69</v>
      </c>
      <c r="H11" s="9"/>
      <c r="I11" s="23"/>
      <c r="J11" s="9"/>
      <c r="K11" s="9"/>
      <c r="L11" s="9"/>
      <c r="M11" s="9"/>
      <c r="N11" s="14">
        <f t="shared" si="0"/>
        <v>0.69</v>
      </c>
      <c r="O11" s="6"/>
      <c r="P11" s="66">
        <f t="shared" si="1"/>
        <v>16293.98</v>
      </c>
      <c r="Q11" s="66"/>
      <c r="R11" s="264">
        <v>44813</v>
      </c>
    </row>
    <row r="12" spans="1:19" x14ac:dyDescent="0.2">
      <c r="A12" s="47">
        <v>44844</v>
      </c>
      <c r="B12" s="9" t="s">
        <v>32</v>
      </c>
      <c r="C12" s="9"/>
      <c r="D12" s="9"/>
      <c r="E12" s="9"/>
      <c r="F12" s="9"/>
      <c r="G12" s="9">
        <v>0.69</v>
      </c>
      <c r="H12" s="9"/>
      <c r="I12" s="23"/>
      <c r="J12" s="9"/>
      <c r="K12" s="9"/>
      <c r="L12" s="9"/>
      <c r="M12" s="9"/>
      <c r="N12" s="14">
        <f t="shared" si="0"/>
        <v>0.69</v>
      </c>
      <c r="O12" s="6"/>
      <c r="P12" s="66">
        <f t="shared" si="1"/>
        <v>16294.67</v>
      </c>
      <c r="Q12" s="66"/>
      <c r="R12" s="264">
        <v>44844</v>
      </c>
    </row>
    <row r="13" spans="1:19" x14ac:dyDescent="0.2">
      <c r="A13" s="47">
        <v>44874</v>
      </c>
      <c r="B13" s="9" t="s">
        <v>32</v>
      </c>
      <c r="C13" s="9"/>
      <c r="D13" s="9"/>
      <c r="E13" s="9"/>
      <c r="F13" s="9"/>
      <c r="G13" s="9">
        <v>1.74</v>
      </c>
      <c r="H13" s="9"/>
      <c r="I13" s="23"/>
      <c r="J13" s="9"/>
      <c r="K13" s="9"/>
      <c r="L13" s="9"/>
      <c r="M13" s="9"/>
      <c r="N13" s="14">
        <f t="shared" si="0"/>
        <v>1.74</v>
      </c>
      <c r="O13" s="6"/>
      <c r="P13" s="66">
        <f t="shared" si="1"/>
        <v>16296.41</v>
      </c>
      <c r="Q13" s="66"/>
      <c r="R13" s="264">
        <v>44874</v>
      </c>
    </row>
    <row r="14" spans="1:19" x14ac:dyDescent="0.2">
      <c r="A14" s="47"/>
      <c r="B14" s="9"/>
      <c r="C14" s="9"/>
      <c r="D14" s="9"/>
      <c r="E14" s="9"/>
      <c r="F14" s="9"/>
      <c r="G14" s="9"/>
      <c r="H14" s="9"/>
      <c r="I14" s="23"/>
      <c r="J14" s="9"/>
      <c r="K14" s="9"/>
      <c r="L14" s="9"/>
      <c r="M14" s="9"/>
      <c r="N14" s="14">
        <f t="shared" si="0"/>
        <v>0</v>
      </c>
      <c r="O14" s="6"/>
      <c r="P14" s="66">
        <f t="shared" si="1"/>
        <v>16296.41</v>
      </c>
      <c r="Q14" s="66"/>
    </row>
    <row r="15" spans="1:19" x14ac:dyDescent="0.2">
      <c r="A15" s="47"/>
      <c r="B15" s="9"/>
      <c r="C15" s="9"/>
      <c r="D15" s="9"/>
      <c r="E15" s="9"/>
      <c r="F15" s="9"/>
      <c r="G15" s="9"/>
      <c r="H15" s="9"/>
      <c r="I15" s="19"/>
      <c r="J15" s="9"/>
      <c r="K15" s="9"/>
      <c r="L15" s="9"/>
      <c r="M15" s="9"/>
      <c r="N15" s="14">
        <f t="shared" si="0"/>
        <v>0</v>
      </c>
      <c r="O15" s="6"/>
      <c r="P15" s="66">
        <f t="shared" si="1"/>
        <v>16296.41</v>
      </c>
      <c r="Q15" s="66"/>
    </row>
    <row r="16" spans="1:19" x14ac:dyDescent="0.2">
      <c r="A16" s="47"/>
      <c r="B16" s="9"/>
      <c r="C16" s="9"/>
      <c r="D16" s="9"/>
      <c r="E16" s="9"/>
      <c r="F16" s="9"/>
      <c r="G16" s="9"/>
      <c r="H16" s="9"/>
      <c r="I16" s="19"/>
      <c r="J16" s="9"/>
      <c r="K16" s="9"/>
      <c r="L16" s="9"/>
      <c r="M16" s="9"/>
      <c r="N16" s="14">
        <f t="shared" si="0"/>
        <v>0</v>
      </c>
      <c r="O16" s="6"/>
      <c r="P16" s="66">
        <f t="shared" si="1"/>
        <v>16296.41</v>
      </c>
      <c r="Q16" s="66"/>
    </row>
    <row r="17" spans="1:17" x14ac:dyDescent="0.2">
      <c r="A17" s="47"/>
      <c r="B17" s="9"/>
      <c r="C17" s="9"/>
      <c r="D17" s="9"/>
      <c r="E17" s="9"/>
      <c r="F17" s="9"/>
      <c r="G17" s="9"/>
      <c r="H17" s="9"/>
      <c r="I17" s="19"/>
      <c r="J17" s="9"/>
      <c r="K17" s="9"/>
      <c r="L17" s="9"/>
      <c r="M17" s="9"/>
      <c r="N17" s="14">
        <f t="shared" si="0"/>
        <v>0</v>
      </c>
      <c r="O17" s="6"/>
      <c r="P17" s="66">
        <f t="shared" si="1"/>
        <v>16296.41</v>
      </c>
      <c r="Q17" s="66"/>
    </row>
    <row r="18" spans="1:17" x14ac:dyDescent="0.2">
      <c r="A18" s="48"/>
      <c r="B18" s="9"/>
      <c r="C18" s="9"/>
      <c r="D18" s="9"/>
      <c r="E18" s="9"/>
      <c r="F18" s="9"/>
      <c r="G18" s="9"/>
      <c r="H18" s="9"/>
      <c r="I18" s="19"/>
      <c r="J18" s="9"/>
      <c r="K18" s="9"/>
      <c r="L18" s="9"/>
      <c r="M18" s="9"/>
      <c r="N18" s="14">
        <f t="shared" si="0"/>
        <v>0</v>
      </c>
      <c r="O18" s="6"/>
      <c r="P18" s="66">
        <f t="shared" si="1"/>
        <v>16296.41</v>
      </c>
      <c r="Q18" s="66"/>
    </row>
    <row r="19" spans="1:17" x14ac:dyDescent="0.2">
      <c r="A19" s="48"/>
      <c r="B19" s="9"/>
      <c r="C19" s="9"/>
      <c r="D19" s="9"/>
      <c r="E19" s="9"/>
      <c r="F19" s="9"/>
      <c r="G19" s="9"/>
      <c r="H19" s="9"/>
      <c r="I19" s="19"/>
      <c r="J19" s="9"/>
      <c r="K19" s="9"/>
      <c r="L19" s="9"/>
      <c r="M19" s="9"/>
      <c r="N19" s="14">
        <f t="shared" si="0"/>
        <v>0</v>
      </c>
      <c r="O19" s="6"/>
      <c r="P19" s="66">
        <f t="shared" si="1"/>
        <v>16296.41</v>
      </c>
      <c r="Q19" s="66"/>
    </row>
    <row r="20" spans="1:17" x14ac:dyDescent="0.2">
      <c r="A20" s="48"/>
      <c r="B20" s="9"/>
      <c r="C20" s="9"/>
      <c r="D20" s="9"/>
      <c r="E20" s="9"/>
      <c r="F20" s="9"/>
      <c r="G20" s="9"/>
      <c r="H20" s="9"/>
      <c r="I20" s="19"/>
      <c r="J20" s="9"/>
      <c r="K20" s="9"/>
      <c r="L20" s="9"/>
      <c r="M20" s="9"/>
      <c r="N20" s="14">
        <f t="shared" si="0"/>
        <v>0</v>
      </c>
      <c r="O20" s="6"/>
      <c r="P20" s="66">
        <f t="shared" si="1"/>
        <v>16296.41</v>
      </c>
      <c r="Q20" s="66"/>
    </row>
    <row r="21" spans="1:17" x14ac:dyDescent="0.2">
      <c r="A21" s="48"/>
      <c r="B21" s="9"/>
      <c r="C21" s="9"/>
      <c r="D21" s="9"/>
      <c r="E21" s="9"/>
      <c r="F21" s="9"/>
      <c r="G21" s="9"/>
      <c r="H21" s="9"/>
      <c r="I21" s="19"/>
      <c r="J21" s="9"/>
      <c r="K21" s="9"/>
      <c r="L21" s="9"/>
      <c r="M21" s="9"/>
      <c r="N21" s="14">
        <f t="shared" si="0"/>
        <v>0</v>
      </c>
      <c r="O21" s="6"/>
      <c r="P21" s="66">
        <f t="shared" si="1"/>
        <v>16296.41</v>
      </c>
      <c r="Q21" s="66"/>
    </row>
    <row r="22" spans="1:17" x14ac:dyDescent="0.2">
      <c r="A22" s="48"/>
      <c r="C22" s="9"/>
      <c r="D22" s="9"/>
      <c r="E22" s="9"/>
      <c r="F22" s="9"/>
      <c r="G22" s="9"/>
      <c r="H22" s="9"/>
      <c r="I22" s="19"/>
      <c r="J22" s="9"/>
      <c r="K22" s="9"/>
      <c r="L22" s="9"/>
      <c r="M22" s="9"/>
      <c r="N22" s="14">
        <f t="shared" si="0"/>
        <v>0</v>
      </c>
      <c r="O22" s="6"/>
      <c r="P22" s="66">
        <f t="shared" si="1"/>
        <v>16296.41</v>
      </c>
      <c r="Q22" s="66"/>
    </row>
    <row r="23" spans="1:17" x14ac:dyDescent="0.2">
      <c r="A23" s="48"/>
      <c r="B23" s="9"/>
      <c r="C23" s="9"/>
      <c r="D23" s="9"/>
      <c r="E23" s="9"/>
      <c r="F23" s="9"/>
      <c r="G23" s="9"/>
      <c r="H23" s="9"/>
      <c r="I23" s="19"/>
      <c r="J23" s="9"/>
      <c r="K23" s="9"/>
      <c r="L23" s="9"/>
      <c r="M23" s="9"/>
      <c r="N23" s="14">
        <f t="shared" ref="N23:N32" si="2">SUM(C23:M23)</f>
        <v>0</v>
      </c>
      <c r="O23" s="6"/>
      <c r="P23" s="66">
        <f t="shared" si="1"/>
        <v>16296.41</v>
      </c>
      <c r="Q23" s="66"/>
    </row>
    <row r="24" spans="1:17" x14ac:dyDescent="0.2">
      <c r="A24" s="48"/>
      <c r="B24" s="9"/>
      <c r="C24" s="9"/>
      <c r="D24" s="9"/>
      <c r="E24" s="9"/>
      <c r="F24" s="9"/>
      <c r="G24" s="9"/>
      <c r="H24" s="9"/>
      <c r="I24" s="19"/>
      <c r="J24" s="9"/>
      <c r="K24" s="9"/>
      <c r="L24" s="9"/>
      <c r="M24" s="9"/>
      <c r="N24" s="14">
        <f t="shared" si="2"/>
        <v>0</v>
      </c>
      <c r="O24" s="6"/>
      <c r="P24" s="66">
        <f t="shared" si="1"/>
        <v>16296.41</v>
      </c>
      <c r="Q24" s="66"/>
    </row>
    <row r="25" spans="1:17" x14ac:dyDescent="0.2">
      <c r="A25" s="4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>
        <f t="shared" si="2"/>
        <v>0</v>
      </c>
      <c r="O25" s="6"/>
      <c r="P25" s="66">
        <f t="shared" si="1"/>
        <v>16296.41</v>
      </c>
      <c r="Q25" s="66"/>
    </row>
    <row r="26" spans="1:17" x14ac:dyDescent="0.2">
      <c r="A26" s="4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>
        <f t="shared" si="2"/>
        <v>0</v>
      </c>
      <c r="O26" s="6"/>
      <c r="P26" s="66">
        <f t="shared" si="1"/>
        <v>16296.41</v>
      </c>
      <c r="Q26" s="66"/>
    </row>
    <row r="27" spans="1:17" x14ac:dyDescent="0.2">
      <c r="A27" s="4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>
        <f t="shared" si="2"/>
        <v>0</v>
      </c>
      <c r="O27" s="6"/>
      <c r="P27" s="66">
        <f t="shared" si="1"/>
        <v>16296.41</v>
      </c>
      <c r="Q27" s="66"/>
    </row>
    <row r="28" spans="1:17" x14ac:dyDescent="0.2">
      <c r="A28" s="48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14">
        <f t="shared" si="2"/>
        <v>0</v>
      </c>
      <c r="P28" s="66">
        <f t="shared" si="1"/>
        <v>16296.41</v>
      </c>
      <c r="Q28" s="66"/>
    </row>
    <row r="29" spans="1:17" x14ac:dyDescent="0.2">
      <c r="A29" s="4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>
        <f t="shared" si="2"/>
        <v>0</v>
      </c>
      <c r="P29" s="66">
        <f t="shared" si="1"/>
        <v>16296.41</v>
      </c>
      <c r="Q29" s="66"/>
    </row>
    <row r="30" spans="1:17" x14ac:dyDescent="0.2">
      <c r="A30" s="48"/>
      <c r="B30" s="9"/>
      <c r="C30" s="9"/>
      <c r="D30" s="9"/>
      <c r="E30" s="9"/>
      <c r="F30" s="9"/>
      <c r="G30" s="9"/>
      <c r="H30" s="9"/>
      <c r="I30" s="19"/>
      <c r="J30" s="9"/>
      <c r="K30" s="9"/>
      <c r="L30" s="9"/>
      <c r="M30" s="9"/>
      <c r="N30" s="14">
        <f t="shared" si="2"/>
        <v>0</v>
      </c>
      <c r="P30" s="66">
        <f t="shared" si="1"/>
        <v>16296.41</v>
      </c>
      <c r="Q30" s="66"/>
    </row>
    <row r="31" spans="1:17" x14ac:dyDescent="0.2">
      <c r="A31" s="48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14">
        <f t="shared" si="2"/>
        <v>0</v>
      </c>
      <c r="P31" s="66">
        <f t="shared" si="1"/>
        <v>16296.41</v>
      </c>
      <c r="Q31" s="66"/>
    </row>
    <row r="32" spans="1:17" ht="13.5" thickBot="1" x14ac:dyDescent="0.25">
      <c r="A32" s="48"/>
      <c r="B32" s="9"/>
      <c r="C32" s="13"/>
      <c r="D32" s="13"/>
      <c r="E32" s="13"/>
      <c r="F32" s="13"/>
      <c r="G32" s="9"/>
      <c r="H32" s="13"/>
      <c r="I32" s="13"/>
      <c r="J32" s="13"/>
      <c r="K32" s="13"/>
      <c r="L32" s="13"/>
      <c r="M32" s="13"/>
      <c r="N32" s="14">
        <f t="shared" si="2"/>
        <v>0</v>
      </c>
      <c r="P32" s="66">
        <f t="shared" si="1"/>
        <v>16296.41</v>
      </c>
      <c r="Q32" s="66"/>
    </row>
    <row r="33" spans="1:14" ht="13.5" thickBot="1" x14ac:dyDescent="0.25">
      <c r="A33" s="49" t="s">
        <v>26</v>
      </c>
      <c r="B33" s="12"/>
      <c r="C33" s="12">
        <f t="shared" ref="C33:M33" si="3">SUM(C5:C31)</f>
        <v>16292.19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>SUM(G5:G32)</f>
        <v>4.22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0">
        <f>SUM(N5:N32)</f>
        <v>16296.41</v>
      </c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">
    <mergeCell ref="J3:K3"/>
    <mergeCell ref="A1:N1"/>
    <mergeCell ref="A2:N2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tabColor rgb="FFFF0000"/>
    <pageSetUpPr fitToPage="1"/>
  </sheetPr>
  <dimension ref="B1:L80"/>
  <sheetViews>
    <sheetView tabSelected="1" topLeftCell="A33" workbookViewId="0">
      <selection activeCell="C11" sqref="C11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 customWidth="1"/>
    <col min="7" max="8" width="1.5703125" style="68" customWidth="1"/>
    <col min="9" max="9" width="9.140625" style="68"/>
    <col min="10" max="10" width="1.42578125" style="68" customWidth="1"/>
    <col min="11" max="11" width="3.85546875" style="68" customWidth="1"/>
    <col min="12" max="12" width="11.85546875" style="68" bestFit="1" customWidth="1"/>
    <col min="13" max="16384" width="9.140625" style="68"/>
  </cols>
  <sheetData>
    <row r="1" spans="2:12" ht="9" customHeight="1" x14ac:dyDescent="0.2"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s="67" customFormat="1" x14ac:dyDescent="0.2">
      <c r="B2" s="330" t="s">
        <v>66</v>
      </c>
      <c r="C2" s="331"/>
      <c r="D2" s="331"/>
      <c r="E2" s="331"/>
      <c r="F2" s="331"/>
      <c r="G2" s="331"/>
      <c r="H2" s="331"/>
      <c r="I2" s="331"/>
      <c r="J2" s="331"/>
      <c r="K2" s="331"/>
      <c r="L2" s="332"/>
    </row>
    <row r="3" spans="2:12" ht="33.75" x14ac:dyDescent="0.2">
      <c r="B3" s="182"/>
      <c r="C3" s="183" t="s">
        <v>104</v>
      </c>
      <c r="D3" s="184"/>
      <c r="E3" s="185"/>
      <c r="F3" s="186" t="s">
        <v>64</v>
      </c>
      <c r="G3" s="185"/>
      <c r="H3" s="185"/>
      <c r="I3" s="186" t="s">
        <v>65</v>
      </c>
      <c r="J3" s="185"/>
      <c r="K3" s="185"/>
      <c r="L3" s="187" t="s">
        <v>140</v>
      </c>
    </row>
    <row r="4" spans="2:12" x14ac:dyDescent="0.2">
      <c r="C4" s="179"/>
      <c r="D4" s="179"/>
      <c r="E4" s="179"/>
      <c r="F4" s="179"/>
      <c r="G4" s="179"/>
      <c r="H4" s="179"/>
      <c r="I4" s="179"/>
    </row>
    <row r="5" spans="2:12" x14ac:dyDescent="0.2">
      <c r="C5" s="78"/>
      <c r="D5" s="78"/>
      <c r="E5" s="78"/>
      <c r="F5" s="78"/>
      <c r="G5" s="78"/>
      <c r="H5" s="78"/>
      <c r="I5" s="78"/>
    </row>
    <row r="6" spans="2:12" x14ac:dyDescent="0.2">
      <c r="B6" s="108" t="s">
        <v>99</v>
      </c>
      <c r="C6" s="105"/>
      <c r="D6" s="116"/>
      <c r="E6" s="116"/>
      <c r="F6" s="70"/>
      <c r="G6" s="116"/>
      <c r="H6" s="110"/>
      <c r="I6" s="70"/>
      <c r="L6" s="70"/>
    </row>
    <row r="7" spans="2:12" x14ac:dyDescent="0.2">
      <c r="B7" s="71"/>
      <c r="C7" s="106"/>
      <c r="F7" s="71"/>
      <c r="I7" s="71"/>
      <c r="L7" s="71"/>
    </row>
    <row r="8" spans="2:12" x14ac:dyDescent="0.2">
      <c r="B8" s="71" t="s">
        <v>21</v>
      </c>
      <c r="C8" s="106"/>
      <c r="F8" s="71"/>
      <c r="I8" s="71"/>
      <c r="L8" s="71"/>
    </row>
    <row r="9" spans="2:12" x14ac:dyDescent="0.2">
      <c r="B9" s="71" t="s">
        <v>31</v>
      </c>
      <c r="C9" s="106">
        <f>+Receipts!F73</f>
        <v>50000</v>
      </c>
      <c r="F9" s="71">
        <v>50000</v>
      </c>
      <c r="I9" s="71">
        <f>SUM(C9-F9)</f>
        <v>0</v>
      </c>
      <c r="L9" s="71">
        <v>50000</v>
      </c>
    </row>
    <row r="10" spans="2:12" x14ac:dyDescent="0.2">
      <c r="B10" s="71" t="s">
        <v>32</v>
      </c>
      <c r="C10" s="106">
        <f>SUM('Deposit Acct'!G33+CCLA!F33)</f>
        <v>1300.3500000000001</v>
      </c>
      <c r="F10" s="71">
        <v>300</v>
      </c>
      <c r="I10" s="71">
        <f>SUM(C10-F10)</f>
        <v>1000.3500000000001</v>
      </c>
      <c r="L10" s="71">
        <v>153.9</v>
      </c>
    </row>
    <row r="11" spans="2:12" x14ac:dyDescent="0.2">
      <c r="B11" s="134" t="s">
        <v>254</v>
      </c>
      <c r="C11" s="106">
        <f>+Receipts!H73</f>
        <v>20</v>
      </c>
      <c r="F11" s="71">
        <v>20</v>
      </c>
      <c r="I11" s="71"/>
      <c r="L11" s="71"/>
    </row>
    <row r="12" spans="2:12" x14ac:dyDescent="0.2">
      <c r="B12" s="71" t="s">
        <v>22</v>
      </c>
      <c r="C12" s="107">
        <f>SUM(C9:C11)</f>
        <v>51320.35</v>
      </c>
      <c r="F12" s="72">
        <f>SUM(F9:F11)</f>
        <v>50320</v>
      </c>
      <c r="I12" s="72">
        <f>SUM(I9:I11)</f>
        <v>1000.3500000000001</v>
      </c>
      <c r="L12" s="107">
        <f>SUM(L9:L11)</f>
        <v>50153.9</v>
      </c>
    </row>
    <row r="13" spans="2:12" x14ac:dyDescent="0.2">
      <c r="B13" s="71"/>
      <c r="C13" s="106"/>
      <c r="F13" s="71"/>
      <c r="I13" s="71"/>
      <c r="L13" s="71"/>
    </row>
    <row r="14" spans="2:12" x14ac:dyDescent="0.2">
      <c r="B14" s="71" t="s">
        <v>23</v>
      </c>
      <c r="C14" s="106"/>
      <c r="F14" s="71"/>
      <c r="I14" s="71"/>
      <c r="L14" s="71"/>
    </row>
    <row r="15" spans="2:12" x14ac:dyDescent="0.2">
      <c r="B15" s="71" t="s">
        <v>24</v>
      </c>
      <c r="C15" s="106">
        <f>+Payments!E126</f>
        <v>2353.9199999999996</v>
      </c>
      <c r="F15" s="71">
        <v>26500</v>
      </c>
      <c r="I15" s="71">
        <f t="shared" ref="I15:I27" si="0">SUM(C15-F15)</f>
        <v>-24146.080000000002</v>
      </c>
      <c r="L15" s="71">
        <v>5973.0099999999993</v>
      </c>
    </row>
    <row r="16" spans="2:12" x14ac:dyDescent="0.2">
      <c r="B16" s="71" t="s">
        <v>6</v>
      </c>
      <c r="C16" s="106">
        <f>+Payments!F126</f>
        <v>12118.509999999998</v>
      </c>
      <c r="F16" s="71"/>
      <c r="I16" s="71">
        <f t="shared" si="0"/>
        <v>12118.509999999998</v>
      </c>
      <c r="L16" s="71">
        <v>18838.550000000003</v>
      </c>
    </row>
    <row r="17" spans="2:12" x14ac:dyDescent="0.2">
      <c r="B17" s="71" t="s">
        <v>7</v>
      </c>
      <c r="C17" s="106">
        <f>+Payments!G126</f>
        <v>1918.1</v>
      </c>
      <c r="F17" s="71"/>
      <c r="I17" s="71">
        <f t="shared" si="0"/>
        <v>1918.1</v>
      </c>
      <c r="L17" s="71">
        <v>1681.55</v>
      </c>
    </row>
    <row r="18" spans="2:12" x14ac:dyDescent="0.2">
      <c r="B18" s="71"/>
      <c r="C18" s="106"/>
      <c r="F18" s="71"/>
      <c r="I18" s="71">
        <f t="shared" si="0"/>
        <v>0</v>
      </c>
      <c r="L18" s="71"/>
    </row>
    <row r="19" spans="2:12" x14ac:dyDescent="0.2">
      <c r="B19" s="71" t="s">
        <v>10</v>
      </c>
      <c r="C19" s="106"/>
      <c r="F19" s="71">
        <v>9000</v>
      </c>
      <c r="I19" s="71">
        <f t="shared" si="0"/>
        <v>-9000</v>
      </c>
      <c r="L19" s="71"/>
    </row>
    <row r="20" spans="2:12" x14ac:dyDescent="0.2">
      <c r="B20" s="71" t="s">
        <v>25</v>
      </c>
      <c r="C20" s="106">
        <f>+Payments!P126</f>
        <v>2450</v>
      </c>
      <c r="F20" s="71">
        <v>3500</v>
      </c>
      <c r="I20" s="71">
        <f t="shared" si="0"/>
        <v>-1050</v>
      </c>
      <c r="L20" s="71">
        <v>8000</v>
      </c>
    </row>
    <row r="21" spans="2:12" ht="12.75" customHeight="1" x14ac:dyDescent="0.2">
      <c r="B21" s="71" t="s">
        <v>33</v>
      </c>
      <c r="C21" s="106">
        <f>+Payments!Q126</f>
        <v>3000</v>
      </c>
      <c r="F21" s="71">
        <v>4000</v>
      </c>
      <c r="I21" s="71">
        <f t="shared" si="0"/>
        <v>-1000</v>
      </c>
      <c r="L21" s="71">
        <v>4000</v>
      </c>
    </row>
    <row r="22" spans="2:12" ht="12.75" customHeight="1" x14ac:dyDescent="0.2">
      <c r="B22" s="71" t="s">
        <v>172</v>
      </c>
      <c r="C22" s="106">
        <f>+Payments!R126</f>
        <v>279.76</v>
      </c>
      <c r="F22" s="71"/>
      <c r="I22" s="71"/>
      <c r="L22" s="71"/>
    </row>
    <row r="23" spans="2:12" x14ac:dyDescent="0.2">
      <c r="B23" s="71" t="s">
        <v>36</v>
      </c>
      <c r="C23" s="106">
        <f>+Payments!J126</f>
        <v>1684.72</v>
      </c>
      <c r="F23" s="71">
        <v>1600</v>
      </c>
      <c r="I23" s="71">
        <f t="shared" si="0"/>
        <v>84.720000000000027</v>
      </c>
      <c r="L23" s="71">
        <v>5808.59</v>
      </c>
    </row>
    <row r="24" spans="2:12" x14ac:dyDescent="0.2">
      <c r="B24" s="71" t="s">
        <v>37</v>
      </c>
      <c r="C24" s="106">
        <f>+Payments!K126</f>
        <v>310</v>
      </c>
      <c r="F24" s="71">
        <v>1000</v>
      </c>
      <c r="I24" s="71">
        <f t="shared" si="0"/>
        <v>-690</v>
      </c>
      <c r="L24" s="71">
        <v>1009.56</v>
      </c>
    </row>
    <row r="25" spans="2:12" x14ac:dyDescent="0.2">
      <c r="B25" s="71" t="s">
        <v>38</v>
      </c>
      <c r="C25" s="106">
        <f>+Payments!M126</f>
        <v>2937.5</v>
      </c>
      <c r="F25" s="71">
        <v>4000</v>
      </c>
      <c r="I25" s="71">
        <f t="shared" si="0"/>
        <v>-1062.5</v>
      </c>
      <c r="L25" s="71">
        <v>22158.32</v>
      </c>
    </row>
    <row r="26" spans="2:12" x14ac:dyDescent="0.2">
      <c r="B26" s="71" t="s">
        <v>91</v>
      </c>
      <c r="C26" s="106">
        <f>+Payments!N126</f>
        <v>11.17</v>
      </c>
      <c r="F26" s="71"/>
      <c r="I26" s="71">
        <f t="shared" si="0"/>
        <v>11.17</v>
      </c>
      <c r="L26" s="71">
        <v>362.5</v>
      </c>
    </row>
    <row r="27" spans="2:12" x14ac:dyDescent="0.2">
      <c r="B27" s="71"/>
      <c r="C27" s="106"/>
      <c r="F27" s="71"/>
      <c r="I27" s="71">
        <f t="shared" si="0"/>
        <v>0</v>
      </c>
      <c r="L27" s="71"/>
    </row>
    <row r="28" spans="2:12" x14ac:dyDescent="0.2">
      <c r="B28" s="71" t="s">
        <v>22</v>
      </c>
      <c r="C28" s="107">
        <f>SUM(C15:C27)</f>
        <v>27063.679999999997</v>
      </c>
      <c r="F28" s="72">
        <f>SUM(F15:F27)</f>
        <v>49600</v>
      </c>
      <c r="I28" s="72">
        <f>SUM(I15:I27)</f>
        <v>-22816.080000000002</v>
      </c>
      <c r="L28" s="107">
        <f>SUM(L15:L27)</f>
        <v>67832.079999999987</v>
      </c>
    </row>
    <row r="29" spans="2:12" ht="12" thickBot="1" x14ac:dyDescent="0.25">
      <c r="B29" s="71"/>
      <c r="C29" s="106"/>
      <c r="F29" s="71"/>
      <c r="I29" s="71"/>
      <c r="L29" s="106"/>
    </row>
    <row r="30" spans="2:12" s="67" customFormat="1" ht="12" thickBot="1" x14ac:dyDescent="0.25">
      <c r="B30" s="115" t="s">
        <v>106</v>
      </c>
      <c r="C30" s="73">
        <f>+C12-C28</f>
        <v>24256.670000000002</v>
      </c>
      <c r="D30" s="68"/>
      <c r="F30" s="73">
        <f>+F12-F28</f>
        <v>720</v>
      </c>
      <c r="I30" s="112">
        <f>+I12-I28</f>
        <v>23816.43</v>
      </c>
      <c r="L30" s="73">
        <f>+L12-L28</f>
        <v>-17678.179999999986</v>
      </c>
    </row>
    <row r="31" spans="2:12" s="67" customFormat="1" x14ac:dyDescent="0.2">
      <c r="B31" s="117"/>
      <c r="C31" s="118"/>
      <c r="D31" s="113"/>
      <c r="E31" s="118"/>
      <c r="F31" s="118"/>
      <c r="G31" s="118"/>
      <c r="H31" s="118"/>
      <c r="I31" s="119"/>
      <c r="L31" s="178"/>
    </row>
    <row r="32" spans="2:12" s="67" customFormat="1" x14ac:dyDescent="0.2">
      <c r="D32" s="68"/>
    </row>
    <row r="34" spans="2:12" x14ac:dyDescent="0.2">
      <c r="B34" s="109" t="s">
        <v>100</v>
      </c>
      <c r="C34" s="110"/>
      <c r="D34" s="110"/>
      <c r="E34" s="110"/>
      <c r="F34" s="110"/>
      <c r="G34" s="110"/>
      <c r="H34" s="110"/>
      <c r="I34" s="111"/>
      <c r="L34" s="110"/>
    </row>
    <row r="35" spans="2:12" x14ac:dyDescent="0.2">
      <c r="B35" s="69"/>
      <c r="I35" s="106"/>
    </row>
    <row r="36" spans="2:12" x14ac:dyDescent="0.2">
      <c r="B36" s="69" t="s">
        <v>21</v>
      </c>
      <c r="C36" s="77"/>
      <c r="F36" s="77"/>
      <c r="I36" s="77"/>
      <c r="L36" s="77"/>
    </row>
    <row r="37" spans="2:12" x14ac:dyDescent="0.2">
      <c r="B37" s="69" t="s">
        <v>101</v>
      </c>
      <c r="C37" s="71">
        <f>+Receipts!G73</f>
        <v>15110</v>
      </c>
      <c r="F37" s="71">
        <v>20000</v>
      </c>
      <c r="I37" s="71">
        <f>SUM(C37-F37)</f>
        <v>-4890</v>
      </c>
      <c r="L37" s="71">
        <v>32790</v>
      </c>
    </row>
    <row r="38" spans="2:12" x14ac:dyDescent="0.2">
      <c r="B38" s="69" t="s">
        <v>98</v>
      </c>
      <c r="C38" s="71"/>
      <c r="F38" s="71"/>
      <c r="I38" s="71"/>
      <c r="L38" s="71"/>
    </row>
    <row r="39" spans="2:12" x14ac:dyDescent="0.2">
      <c r="B39" s="69" t="s">
        <v>22</v>
      </c>
      <c r="C39" s="72">
        <f>SUM(C37:C38)</f>
        <v>15110</v>
      </c>
      <c r="F39" s="72">
        <f>SUM(F37:F38)</f>
        <v>20000</v>
      </c>
      <c r="I39" s="72">
        <f>SUM(I37:I38)</f>
        <v>-4890</v>
      </c>
      <c r="L39" s="72">
        <v>32790</v>
      </c>
    </row>
    <row r="40" spans="2:12" x14ac:dyDescent="0.2">
      <c r="B40" s="69"/>
      <c r="C40" s="71"/>
      <c r="F40" s="71"/>
      <c r="I40" s="71"/>
      <c r="L40" s="71"/>
    </row>
    <row r="41" spans="2:12" x14ac:dyDescent="0.2">
      <c r="B41" s="69" t="s">
        <v>23</v>
      </c>
      <c r="C41" s="71"/>
      <c r="F41" s="71"/>
      <c r="I41" s="71"/>
      <c r="L41" s="71"/>
    </row>
    <row r="42" spans="2:12" x14ac:dyDescent="0.2">
      <c r="B42" s="75" t="s">
        <v>34</v>
      </c>
      <c r="C42" s="71">
        <f>+Payments!H126</f>
        <v>15011.28</v>
      </c>
      <c r="F42" s="71">
        <v>21000</v>
      </c>
      <c r="I42" s="71">
        <f>SUM(C42-F42)</f>
        <v>-5988.7199999999993</v>
      </c>
      <c r="L42" s="71">
        <v>19180</v>
      </c>
    </row>
    <row r="43" spans="2:12" x14ac:dyDescent="0.2">
      <c r="B43" s="75" t="s">
        <v>35</v>
      </c>
      <c r="C43" s="71">
        <f>+Payments!I126</f>
        <v>0</v>
      </c>
      <c r="F43" s="71">
        <v>2000</v>
      </c>
      <c r="I43" s="71">
        <f>SUM(C43-F43)</f>
        <v>-2000</v>
      </c>
      <c r="L43" s="71">
        <v>6513.84</v>
      </c>
    </row>
    <row r="44" spans="2:12" x14ac:dyDescent="0.2">
      <c r="B44" s="69"/>
      <c r="C44" s="71"/>
      <c r="F44" s="71"/>
      <c r="I44" s="71"/>
      <c r="L44" s="71"/>
    </row>
    <row r="45" spans="2:12" x14ac:dyDescent="0.2">
      <c r="B45" s="69" t="s">
        <v>22</v>
      </c>
      <c r="C45" s="72">
        <f>SUM(C42:D44)</f>
        <v>15011.28</v>
      </c>
      <c r="F45" s="72">
        <f>SUM(F34:F44)</f>
        <v>63000</v>
      </c>
      <c r="I45" s="72">
        <f>SUM(I34:I44)</f>
        <v>-17768.72</v>
      </c>
      <c r="L45" s="72">
        <f>SUM(L42:M44)</f>
        <v>25693.84</v>
      </c>
    </row>
    <row r="46" spans="2:12" ht="12" thickBot="1" x14ac:dyDescent="0.25">
      <c r="B46" s="69"/>
      <c r="C46" s="71"/>
      <c r="F46" s="71"/>
      <c r="I46" s="71"/>
      <c r="L46" s="71"/>
    </row>
    <row r="47" spans="2:12" s="67" customFormat="1" ht="12" thickBot="1" x14ac:dyDescent="0.25">
      <c r="B47" s="79" t="s">
        <v>105</v>
      </c>
      <c r="C47" s="73">
        <f>+C39-C45</f>
        <v>98.719999999999345</v>
      </c>
      <c r="D47" s="68"/>
      <c r="F47" s="73">
        <f>+F80-F45</f>
        <v>-62994.71</v>
      </c>
      <c r="I47" s="112">
        <f>+I80-I45</f>
        <v>17774.09</v>
      </c>
      <c r="L47" s="73">
        <f>+L39-L45</f>
        <v>7096.16</v>
      </c>
    </row>
    <row r="48" spans="2:12" x14ac:dyDescent="0.2">
      <c r="B48" s="74"/>
      <c r="C48" s="113"/>
      <c r="D48" s="113"/>
      <c r="E48" s="113"/>
      <c r="F48" s="113"/>
      <c r="G48" s="113"/>
      <c r="H48" s="113"/>
      <c r="I48" s="114"/>
      <c r="L48" s="177"/>
    </row>
    <row r="49" spans="2:12" ht="12" thickBot="1" x14ac:dyDescent="0.25"/>
    <row r="50" spans="2:12" x14ac:dyDescent="0.2"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200"/>
    </row>
    <row r="51" spans="2:12" x14ac:dyDescent="0.2">
      <c r="B51" s="333" t="s">
        <v>159</v>
      </c>
      <c r="C51" s="334"/>
      <c r="D51" s="334"/>
      <c r="E51" s="334"/>
      <c r="F51" s="334"/>
      <c r="G51" s="334"/>
      <c r="H51" s="334"/>
      <c r="I51" s="334"/>
      <c r="J51" s="334"/>
      <c r="K51" s="334"/>
      <c r="L51" s="335"/>
    </row>
    <row r="52" spans="2:12" x14ac:dyDescent="0.2">
      <c r="B52" s="201"/>
      <c r="L52" s="248"/>
    </row>
    <row r="53" spans="2:12" x14ac:dyDescent="0.2">
      <c r="B53" s="201" t="s">
        <v>21</v>
      </c>
      <c r="C53" s="68">
        <f>+C12+C39</f>
        <v>66430.350000000006</v>
      </c>
      <c r="F53" s="68">
        <f>+F12+F39</f>
        <v>70320</v>
      </c>
      <c r="I53" s="68">
        <f>+I12+I39</f>
        <v>-3889.6499999999996</v>
      </c>
      <c r="L53" s="248">
        <f>+L12+L39</f>
        <v>82943.899999999994</v>
      </c>
    </row>
    <row r="54" spans="2:12" x14ac:dyDescent="0.2">
      <c r="B54" s="201" t="s">
        <v>23</v>
      </c>
      <c r="C54" s="68">
        <f>+C28+C45</f>
        <v>42074.96</v>
      </c>
      <c r="F54" s="68">
        <f>+F28+F45</f>
        <v>112600</v>
      </c>
      <c r="I54" s="68">
        <f>+I28+I45</f>
        <v>-40584.800000000003</v>
      </c>
      <c r="L54" s="248">
        <f>+L28+L45</f>
        <v>93525.919999999984</v>
      </c>
    </row>
    <row r="55" spans="2:12" ht="12" thickBot="1" x14ac:dyDescent="0.25">
      <c r="B55" s="201" t="s">
        <v>160</v>
      </c>
      <c r="C55" s="249">
        <f>+C53-C54</f>
        <v>24355.390000000007</v>
      </c>
      <c r="F55" s="249">
        <f>+F53-F54</f>
        <v>-42280</v>
      </c>
      <c r="I55" s="249">
        <f>+I53-I54</f>
        <v>36695.15</v>
      </c>
      <c r="L55" s="250">
        <f>+L53-L54</f>
        <v>-10582.01999999999</v>
      </c>
    </row>
    <row r="56" spans="2:12" ht="12.75" thickTop="1" thickBot="1" x14ac:dyDescent="0.25">
      <c r="B56" s="203"/>
      <c r="C56" s="204"/>
      <c r="D56" s="204"/>
      <c r="E56" s="204"/>
      <c r="F56" s="204"/>
      <c r="G56" s="204"/>
      <c r="H56" s="204"/>
      <c r="I56" s="204"/>
      <c r="J56" s="204"/>
      <c r="K56" s="204"/>
      <c r="L56" s="205"/>
    </row>
    <row r="58" spans="2:12" x14ac:dyDescent="0.2">
      <c r="B58" s="188" t="s">
        <v>58</v>
      </c>
      <c r="C58" s="189"/>
      <c r="D58" s="189"/>
      <c r="E58" s="189"/>
      <c r="F58" s="189"/>
      <c r="G58" s="189"/>
      <c r="H58" s="189"/>
      <c r="I58" s="189"/>
      <c r="J58" s="189"/>
      <c r="K58" s="189"/>
      <c r="L58" s="208"/>
    </row>
    <row r="59" spans="2:12" x14ac:dyDescent="0.2">
      <c r="B59" s="190"/>
      <c r="I59" s="113"/>
      <c r="L59" s="209"/>
    </row>
    <row r="60" spans="2:12" x14ac:dyDescent="0.2">
      <c r="B60" s="190" t="s">
        <v>21</v>
      </c>
      <c r="C60" s="77"/>
      <c r="F60" s="77"/>
      <c r="I60" s="77"/>
      <c r="L60" s="192"/>
    </row>
    <row r="61" spans="2:12" x14ac:dyDescent="0.2">
      <c r="B61" s="190" t="s">
        <v>102</v>
      </c>
      <c r="C61" s="71">
        <f>+Receipts!E73</f>
        <v>21384.559999999998</v>
      </c>
      <c r="F61" s="71">
        <v>90979</v>
      </c>
      <c r="I61" s="71"/>
      <c r="L61" s="191">
        <v>90979.17</v>
      </c>
    </row>
    <row r="62" spans="2:12" x14ac:dyDescent="0.2">
      <c r="B62" s="190" t="s">
        <v>98</v>
      </c>
      <c r="C62" s="71"/>
      <c r="F62" s="71"/>
      <c r="I62" s="71"/>
      <c r="L62" s="191"/>
    </row>
    <row r="63" spans="2:12" x14ac:dyDescent="0.2">
      <c r="B63" s="190" t="s">
        <v>22</v>
      </c>
      <c r="C63" s="72">
        <f>SUM(C61:C62)</f>
        <v>21384.559999999998</v>
      </c>
      <c r="F63" s="71"/>
      <c r="I63" s="71"/>
      <c r="L63" s="193">
        <f>SUM(L61:L62)</f>
        <v>90979.17</v>
      </c>
    </row>
    <row r="64" spans="2:12" x14ac:dyDescent="0.2">
      <c r="B64" s="190"/>
      <c r="C64" s="71"/>
      <c r="F64" s="71"/>
      <c r="I64" s="71"/>
      <c r="L64" s="191"/>
    </row>
    <row r="65" spans="2:12" x14ac:dyDescent="0.2">
      <c r="B65" s="190" t="s">
        <v>23</v>
      </c>
      <c r="C65" s="71"/>
      <c r="F65" s="71"/>
      <c r="I65" s="71"/>
      <c r="L65" s="191"/>
    </row>
    <row r="66" spans="2:12" x14ac:dyDescent="0.2">
      <c r="B66" s="194" t="s">
        <v>103</v>
      </c>
      <c r="C66" s="71">
        <f>+Payments!O126</f>
        <v>6000</v>
      </c>
      <c r="F66" s="71">
        <v>90000</v>
      </c>
      <c r="I66" s="71"/>
      <c r="L66" s="191">
        <v>164533.10999999999</v>
      </c>
    </row>
    <row r="67" spans="2:12" x14ac:dyDescent="0.2">
      <c r="B67" s="194" t="s">
        <v>98</v>
      </c>
      <c r="C67" s="71"/>
      <c r="F67" s="71"/>
      <c r="I67" s="71"/>
      <c r="L67" s="191"/>
    </row>
    <row r="68" spans="2:12" x14ac:dyDescent="0.2">
      <c r="B68" s="190"/>
      <c r="C68" s="71"/>
      <c r="F68" s="71"/>
      <c r="I68" s="71"/>
      <c r="L68" s="191"/>
    </row>
    <row r="69" spans="2:12" x14ac:dyDescent="0.2">
      <c r="B69" s="190" t="s">
        <v>22</v>
      </c>
      <c r="C69" s="72">
        <f>SUM(C66:D68)</f>
        <v>6000</v>
      </c>
      <c r="F69" s="71"/>
      <c r="I69" s="71"/>
      <c r="L69" s="72">
        <f>SUM(L66:M68)</f>
        <v>164533.10999999999</v>
      </c>
    </row>
    <row r="70" spans="2:12" x14ac:dyDescent="0.2">
      <c r="B70" s="190"/>
      <c r="C70" s="71"/>
      <c r="F70" s="71"/>
      <c r="I70" s="71"/>
      <c r="L70" s="191"/>
    </row>
    <row r="71" spans="2:12" x14ac:dyDescent="0.2">
      <c r="B71" s="195" t="s">
        <v>107</v>
      </c>
      <c r="C71" s="72">
        <f>+C63-C69</f>
        <v>15384.559999999998</v>
      </c>
      <c r="F71" s="72"/>
      <c r="I71" s="72"/>
      <c r="L71" s="193">
        <f>+L63-L69</f>
        <v>-73553.939999999988</v>
      </c>
    </row>
    <row r="72" spans="2:12" x14ac:dyDescent="0.2">
      <c r="B72" s="190"/>
      <c r="L72" s="206"/>
    </row>
    <row r="73" spans="2:12" x14ac:dyDescent="0.2"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207"/>
    </row>
    <row r="75" spans="2:12" ht="12" thickBot="1" x14ac:dyDescent="0.25"/>
    <row r="76" spans="2:12" x14ac:dyDescent="0.2">
      <c r="B76" s="198"/>
      <c r="C76" s="199"/>
      <c r="D76" s="199"/>
      <c r="E76" s="199"/>
      <c r="F76" s="199"/>
      <c r="G76" s="199"/>
      <c r="H76" s="199"/>
      <c r="I76" s="199"/>
      <c r="J76" s="199"/>
      <c r="K76" s="199"/>
      <c r="L76" s="200"/>
    </row>
    <row r="77" spans="2:12" x14ac:dyDescent="0.2">
      <c r="B77" s="201" t="s">
        <v>22</v>
      </c>
      <c r="C77" s="67">
        <f>SUM(C30,C47,C71)</f>
        <v>39739.949999999997</v>
      </c>
      <c r="E77" s="67"/>
      <c r="F77" s="67">
        <f>SUM(F30,F47,F71)</f>
        <v>-62274.71</v>
      </c>
      <c r="G77" s="67"/>
      <c r="H77" s="67"/>
      <c r="I77" s="67">
        <f>SUM(I30,I47,I71)</f>
        <v>41590.520000000004</v>
      </c>
      <c r="L77" s="202">
        <f>SUM(L30,L47,L71)</f>
        <v>-84135.959999999977</v>
      </c>
    </row>
    <row r="78" spans="2:12" ht="12" thickBot="1" x14ac:dyDescent="0.25">
      <c r="B78" s="203"/>
      <c r="C78" s="204"/>
      <c r="D78" s="204"/>
      <c r="E78" s="204"/>
      <c r="F78" s="204"/>
      <c r="G78" s="204"/>
      <c r="H78" s="204"/>
      <c r="I78" s="204"/>
      <c r="J78" s="204"/>
      <c r="K78" s="204"/>
      <c r="L78" s="205"/>
    </row>
    <row r="80" spans="2:12" x14ac:dyDescent="0.2">
      <c r="B80" s="68" t="s">
        <v>43</v>
      </c>
      <c r="C80" s="90">
        <v>4.9800000000000004</v>
      </c>
      <c r="D80" s="90"/>
      <c r="E80" s="90"/>
      <c r="F80" s="90">
        <v>5.29</v>
      </c>
      <c r="G80" s="90"/>
      <c r="H80" s="90"/>
      <c r="I80" s="90">
        <v>5.37</v>
      </c>
      <c r="J80" s="90"/>
    </row>
  </sheetData>
  <mergeCells count="2">
    <mergeCell ref="B2:L2"/>
    <mergeCell ref="B51:L51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D408-A3F4-475A-AAFB-5E5B5FAB8011}">
  <sheetPr>
    <tabColor rgb="FFFFC000"/>
    <pageSetUpPr fitToPage="1"/>
  </sheetPr>
  <dimension ref="B1:K129"/>
  <sheetViews>
    <sheetView workbookViewId="0">
      <selection activeCell="C30" sqref="C30"/>
    </sheetView>
  </sheetViews>
  <sheetFormatPr defaultRowHeight="11.25" x14ac:dyDescent="0.2"/>
  <cols>
    <col min="1" max="1" width="9.140625" style="90"/>
    <col min="2" max="2" width="23.85546875" style="90" customWidth="1"/>
    <col min="3" max="3" width="9.85546875" style="90" customWidth="1"/>
    <col min="4" max="4" width="1.5703125" style="90" customWidth="1"/>
    <col min="5" max="5" width="9.140625" style="90"/>
    <col min="6" max="6" width="1.5703125" style="90" customWidth="1"/>
    <col min="7" max="7" width="9.140625" style="90"/>
    <col min="8" max="8" width="1.42578125" style="90" customWidth="1"/>
    <col min="9" max="9" width="10.140625" style="90" customWidth="1"/>
    <col min="10" max="10" width="2.28515625" style="90" customWidth="1"/>
    <col min="11" max="11" width="11.85546875" style="90" bestFit="1" customWidth="1"/>
    <col min="12" max="16384" width="9.140625" style="90"/>
  </cols>
  <sheetData>
    <row r="1" spans="2:11" s="89" customFormat="1" x14ac:dyDescent="0.2">
      <c r="B1" s="336" t="s">
        <v>0</v>
      </c>
      <c r="C1" s="337"/>
      <c r="D1" s="337"/>
      <c r="E1" s="337"/>
      <c r="F1" s="337"/>
      <c r="G1" s="337"/>
      <c r="H1" s="337"/>
      <c r="I1" s="337"/>
      <c r="J1" s="337"/>
      <c r="K1" s="337"/>
    </row>
    <row r="2" spans="2:11" ht="4.5" customHeight="1" x14ac:dyDescent="0.2">
      <c r="B2" s="338"/>
      <c r="C2" s="339"/>
      <c r="D2" s="339"/>
      <c r="E2" s="339"/>
      <c r="F2" s="339"/>
      <c r="G2" s="339"/>
      <c r="H2" s="339"/>
      <c r="I2" s="339"/>
      <c r="J2" s="339"/>
      <c r="K2" s="339"/>
    </row>
    <row r="3" spans="2:11" s="89" customFormat="1" x14ac:dyDescent="0.2">
      <c r="B3" s="336" t="s">
        <v>136</v>
      </c>
      <c r="C3" s="337"/>
      <c r="D3" s="337"/>
      <c r="E3" s="337"/>
      <c r="F3" s="337"/>
      <c r="G3" s="337"/>
      <c r="H3" s="337"/>
      <c r="I3" s="337"/>
      <c r="J3" s="337"/>
      <c r="K3" s="337"/>
    </row>
    <row r="4" spans="2:11" ht="8.25" customHeight="1" x14ac:dyDescent="0.2">
      <c r="B4" s="338"/>
      <c r="C4" s="339"/>
      <c r="D4" s="339"/>
      <c r="E4" s="339"/>
      <c r="F4" s="339"/>
      <c r="G4" s="339"/>
      <c r="H4" s="339"/>
      <c r="I4" s="339"/>
      <c r="J4" s="339"/>
      <c r="K4" s="339"/>
    </row>
    <row r="5" spans="2:11" ht="33.75" x14ac:dyDescent="0.2">
      <c r="B5" s="91"/>
      <c r="C5" s="92" t="s">
        <v>104</v>
      </c>
      <c r="D5" s="93"/>
      <c r="E5" s="94" t="s">
        <v>109</v>
      </c>
      <c r="G5" s="94" t="s">
        <v>110</v>
      </c>
      <c r="I5" s="94" t="s">
        <v>111</v>
      </c>
      <c r="J5" s="94"/>
      <c r="K5" s="95" t="s">
        <v>112</v>
      </c>
    </row>
    <row r="6" spans="2:11" x14ac:dyDescent="0.2">
      <c r="B6" s="91"/>
      <c r="C6" s="96"/>
      <c r="D6" s="96"/>
      <c r="E6" s="96"/>
      <c r="F6" s="96"/>
      <c r="G6" s="96"/>
    </row>
    <row r="7" spans="2:11" x14ac:dyDescent="0.2">
      <c r="B7" s="91"/>
      <c r="C7" s="127"/>
      <c r="E7" s="127"/>
      <c r="G7" s="127"/>
      <c r="I7" s="127"/>
      <c r="K7" s="127"/>
    </row>
    <row r="8" spans="2:11" x14ac:dyDescent="0.2">
      <c r="B8" s="120" t="str">
        <f>+'Financial Summary'!B6</f>
        <v>GENERAL</v>
      </c>
      <c r="C8" s="98"/>
      <c r="D8" s="121"/>
      <c r="E8" s="98"/>
      <c r="F8" s="121"/>
      <c r="G8" s="98"/>
      <c r="H8" s="121"/>
      <c r="I8" s="98"/>
      <c r="J8" s="121"/>
      <c r="K8" s="98"/>
    </row>
    <row r="9" spans="2:11" x14ac:dyDescent="0.2">
      <c r="B9" s="91"/>
      <c r="C9" s="99"/>
      <c r="E9" s="99"/>
      <c r="G9" s="99"/>
      <c r="I9" s="99"/>
      <c r="K9" s="99"/>
    </row>
    <row r="10" spans="2:11" x14ac:dyDescent="0.2">
      <c r="B10" s="91" t="str">
        <f>+'Financial Summary'!B8</f>
        <v>INCOME</v>
      </c>
      <c r="C10" s="99"/>
      <c r="E10" s="99"/>
      <c r="G10" s="99"/>
      <c r="I10" s="99"/>
      <c r="K10" s="99"/>
    </row>
    <row r="11" spans="2:11" x14ac:dyDescent="0.2">
      <c r="B11" s="91" t="str">
        <f>+'Financial Summary'!B9</f>
        <v>Precept (charge on Council Tax)</v>
      </c>
      <c r="C11" s="99">
        <f>+'Financial Summary'!C9</f>
        <v>50000</v>
      </c>
      <c r="E11" s="99"/>
      <c r="G11" s="99"/>
      <c r="I11" s="99"/>
      <c r="K11" s="99">
        <f>SUM(C11:I11)</f>
        <v>50000</v>
      </c>
    </row>
    <row r="12" spans="2:11" x14ac:dyDescent="0.2">
      <c r="B12" s="91" t="str">
        <f>+'Financial Summary'!B10</f>
        <v>Interest</v>
      </c>
      <c r="C12" s="99">
        <f>+'Financial Summary'!C10</f>
        <v>1300.3500000000001</v>
      </c>
      <c r="E12" s="99"/>
      <c r="G12" s="99"/>
      <c r="I12" s="99"/>
      <c r="K12" s="99">
        <f>SUM(C12:I12)</f>
        <v>1300.3500000000001</v>
      </c>
    </row>
    <row r="13" spans="2:11" x14ac:dyDescent="0.2">
      <c r="B13" s="91"/>
      <c r="C13" s="99">
        <f>+'Financial Summary'!C11</f>
        <v>20</v>
      </c>
      <c r="E13" s="99"/>
      <c r="G13" s="99"/>
      <c r="I13" s="99"/>
      <c r="K13" s="99">
        <f>SUM(C13:I13)</f>
        <v>20</v>
      </c>
    </row>
    <row r="14" spans="2:11" x14ac:dyDescent="0.2">
      <c r="B14" s="91" t="str">
        <f>+'Financial Summary'!B12</f>
        <v>TOTAL</v>
      </c>
      <c r="C14" s="100">
        <f>+'Financial Summary'!C12</f>
        <v>51320.35</v>
      </c>
      <c r="E14" s="100">
        <f>SUM(E11:E12)</f>
        <v>0</v>
      </c>
      <c r="G14" s="100">
        <f>SUM(G11:G12)</f>
        <v>0</v>
      </c>
      <c r="I14" s="100">
        <f>SUM(I11:I12)</f>
        <v>0</v>
      </c>
      <c r="K14" s="100">
        <f>SUM(C14:I14)</f>
        <v>51320.35</v>
      </c>
    </row>
    <row r="15" spans="2:11" x14ac:dyDescent="0.2">
      <c r="B15" s="91"/>
      <c r="C15" s="99"/>
      <c r="E15" s="99"/>
      <c r="G15" s="99"/>
      <c r="I15" s="99"/>
      <c r="K15" s="99"/>
    </row>
    <row r="16" spans="2:11" x14ac:dyDescent="0.2">
      <c r="B16" s="91" t="str">
        <f>+'Financial Summary'!B14</f>
        <v>EXPENDITURE</v>
      </c>
      <c r="C16" s="99"/>
      <c r="E16" s="99"/>
      <c r="G16" s="99"/>
      <c r="I16" s="99"/>
      <c r="K16" s="99"/>
    </row>
    <row r="17" spans="2:11" x14ac:dyDescent="0.2">
      <c r="B17" s="91" t="str">
        <f>+'Financial Summary'!B15</f>
        <v>Administration</v>
      </c>
      <c r="C17" s="99">
        <f>+'Financial Summary'!C15</f>
        <v>2353.9199999999996</v>
      </c>
      <c r="E17" s="99"/>
      <c r="G17" s="99"/>
      <c r="I17" s="99"/>
      <c r="K17" s="99">
        <f t="shared" ref="K17:K29" si="0">SUM(C17:I17)</f>
        <v>2353.9199999999996</v>
      </c>
    </row>
    <row r="18" spans="2:11" x14ac:dyDescent="0.2">
      <c r="B18" s="91" t="str">
        <f>+'Financial Summary'!B16</f>
        <v>Salary</v>
      </c>
      <c r="C18" s="99">
        <f>+'Financial Summary'!C16</f>
        <v>12118.509999999998</v>
      </c>
      <c r="E18" s="99"/>
      <c r="G18" s="99"/>
      <c r="I18" s="99"/>
      <c r="K18" s="99">
        <f t="shared" si="0"/>
        <v>12118.509999999998</v>
      </c>
    </row>
    <row r="19" spans="2:11" x14ac:dyDescent="0.2">
      <c r="B19" s="91" t="str">
        <f>+'Financial Summary'!B17</f>
        <v>Audit &amp; Ins</v>
      </c>
      <c r="C19" s="99">
        <f>+'Financial Summary'!C17</f>
        <v>1918.1</v>
      </c>
      <c r="E19" s="99">
        <v>-500</v>
      </c>
      <c r="G19" s="99"/>
      <c r="I19" s="99"/>
      <c r="K19" s="99">
        <f t="shared" si="0"/>
        <v>1418.1</v>
      </c>
    </row>
    <row r="20" spans="2:11" x14ac:dyDescent="0.2">
      <c r="B20" s="91"/>
      <c r="C20" s="99">
        <f>+'Financial Summary'!C18</f>
        <v>0</v>
      </c>
      <c r="E20" s="99"/>
      <c r="G20" s="99"/>
      <c r="I20" s="99"/>
      <c r="K20" s="99">
        <f t="shared" si="0"/>
        <v>0</v>
      </c>
    </row>
    <row r="21" spans="2:11" x14ac:dyDescent="0.2">
      <c r="B21" s="91" t="str">
        <f>+'Financial Summary'!B19</f>
        <v>Elections</v>
      </c>
      <c r="C21" s="99">
        <f>+'Financial Summary'!C19</f>
        <v>0</v>
      </c>
      <c r="E21" s="99"/>
      <c r="G21" s="99"/>
      <c r="I21" s="99"/>
      <c r="K21" s="99">
        <f t="shared" si="0"/>
        <v>0</v>
      </c>
    </row>
    <row r="22" spans="2:11" x14ac:dyDescent="0.2">
      <c r="B22" s="91" t="str">
        <f>+'Financial Summary'!B20</f>
        <v>Grant Aid</v>
      </c>
      <c r="C22" s="99">
        <f>+'Financial Summary'!C20</f>
        <v>2450</v>
      </c>
      <c r="E22" s="99"/>
      <c r="G22" s="99"/>
      <c r="I22" s="99"/>
      <c r="K22" s="99">
        <f t="shared" si="0"/>
        <v>2450</v>
      </c>
    </row>
    <row r="23" spans="2:11" ht="12.75" customHeight="1" x14ac:dyDescent="0.2">
      <c r="B23" s="91" t="str">
        <f>+'Financial Summary'!B21</f>
        <v>Grant Aid - Master Park</v>
      </c>
      <c r="C23" s="99">
        <f>+'Financial Summary'!C21</f>
        <v>3000</v>
      </c>
      <c r="E23" s="99"/>
      <c r="G23" s="99"/>
      <c r="I23" s="99"/>
      <c r="K23" s="99">
        <f t="shared" si="0"/>
        <v>3000</v>
      </c>
    </row>
    <row r="24" spans="2:11" ht="12.75" customHeight="1" x14ac:dyDescent="0.2">
      <c r="B24" s="91" t="str">
        <f>+'Financial Summary'!B22</f>
        <v>Ukraine</v>
      </c>
      <c r="C24" s="99">
        <f>+'Financial Summary'!C22</f>
        <v>279.76</v>
      </c>
      <c r="E24" s="99"/>
      <c r="G24" s="99"/>
      <c r="I24" s="99"/>
      <c r="K24" s="99">
        <f t="shared" si="0"/>
        <v>279.76</v>
      </c>
    </row>
    <row r="25" spans="2:11" x14ac:dyDescent="0.2">
      <c r="B25" s="91" t="str">
        <f>+'Financial Summary'!B23</f>
        <v>Notice Boards</v>
      </c>
      <c r="C25" s="99">
        <f>+'Financial Summary'!C23</f>
        <v>1684.72</v>
      </c>
      <c r="E25" s="99"/>
      <c r="G25" s="99"/>
      <c r="I25" s="99"/>
      <c r="K25" s="99">
        <f t="shared" si="0"/>
        <v>1684.72</v>
      </c>
    </row>
    <row r="26" spans="2:11" x14ac:dyDescent="0.2">
      <c r="B26" s="91" t="str">
        <f>+'Financial Summary'!B24</f>
        <v>Maintenance</v>
      </c>
      <c r="C26" s="99">
        <f>+'Financial Summary'!C24</f>
        <v>310</v>
      </c>
      <c r="E26" s="99"/>
      <c r="G26" s="99"/>
      <c r="I26" s="99"/>
      <c r="K26" s="99">
        <f t="shared" si="0"/>
        <v>310</v>
      </c>
    </row>
    <row r="27" spans="2:11" x14ac:dyDescent="0.2">
      <c r="B27" s="91" t="str">
        <f>+'Financial Summary'!B25</f>
        <v>Special Items</v>
      </c>
      <c r="C27" s="99">
        <f>+'Financial Summary'!C25</f>
        <v>2937.5</v>
      </c>
      <c r="E27" s="99"/>
      <c r="G27" s="99"/>
      <c r="I27" s="99"/>
      <c r="K27" s="99">
        <f t="shared" si="0"/>
        <v>2937.5</v>
      </c>
    </row>
    <row r="28" spans="2:11" x14ac:dyDescent="0.2">
      <c r="B28" s="91" t="str">
        <f>+'Financial Summary'!B26</f>
        <v>QPJ</v>
      </c>
      <c r="C28" s="99">
        <f>+'Financial Summary'!C26</f>
        <v>11.17</v>
      </c>
      <c r="E28" s="99"/>
      <c r="G28" s="99"/>
      <c r="I28" s="99"/>
      <c r="K28" s="99">
        <f t="shared" si="0"/>
        <v>11.17</v>
      </c>
    </row>
    <row r="29" spans="2:11" x14ac:dyDescent="0.2">
      <c r="B29" s="91"/>
      <c r="C29" s="99">
        <f>+'Financial Summary'!C27</f>
        <v>0</v>
      </c>
      <c r="E29" s="99"/>
      <c r="G29" s="99"/>
      <c r="I29" s="99"/>
      <c r="K29" s="99">
        <f t="shared" si="0"/>
        <v>0</v>
      </c>
    </row>
    <row r="30" spans="2:11" x14ac:dyDescent="0.2">
      <c r="B30" s="91" t="str">
        <f>+'Financial Summary'!B28</f>
        <v>TOTAL</v>
      </c>
      <c r="C30" s="100">
        <f>+'Financial Summary'!C28</f>
        <v>27063.679999999997</v>
      </c>
      <c r="E30" s="100">
        <f>SUM(E17:E29)</f>
        <v>-500</v>
      </c>
      <c r="G30" s="100">
        <f>SUM(G17:G29)</f>
        <v>0</v>
      </c>
      <c r="I30" s="100">
        <f>SUM(I17:I29)</f>
        <v>0</v>
      </c>
      <c r="K30" s="100">
        <f>SUM(C30:I30)</f>
        <v>26563.679999999997</v>
      </c>
    </row>
    <row r="31" spans="2:11" ht="12" thickBot="1" x14ac:dyDescent="0.25">
      <c r="B31" s="91"/>
      <c r="C31" s="99"/>
      <c r="E31" s="99"/>
      <c r="G31" s="99"/>
      <c r="I31" s="99"/>
      <c r="K31" s="99"/>
    </row>
    <row r="32" spans="2:11" s="89" customFormat="1" ht="12" thickBot="1" x14ac:dyDescent="0.25">
      <c r="B32" s="97" t="str">
        <f>+'Financial Summary'!B30</f>
        <v>NET GENERAL</v>
      </c>
      <c r="C32" s="101">
        <f>+C14-C30</f>
        <v>24256.670000000002</v>
      </c>
      <c r="D32" s="90"/>
      <c r="E32" s="101">
        <f>+E14-E30</f>
        <v>500</v>
      </c>
      <c r="G32" s="101">
        <f>+G14-G30</f>
        <v>0</v>
      </c>
      <c r="I32" s="101">
        <f>+I14-I30</f>
        <v>0</v>
      </c>
      <c r="K32" s="124">
        <f>SUM(C32:I32)</f>
        <v>24756.670000000002</v>
      </c>
    </row>
    <row r="33" spans="2:11" s="89" customFormat="1" x14ac:dyDescent="0.2">
      <c r="B33" s="128"/>
      <c r="C33" s="129"/>
      <c r="D33" s="76"/>
      <c r="E33" s="129"/>
      <c r="F33" s="129"/>
      <c r="G33" s="129"/>
      <c r="H33" s="129"/>
      <c r="I33" s="129"/>
      <c r="J33" s="129"/>
      <c r="K33" s="130"/>
    </row>
    <row r="34" spans="2:11" s="89" customFormat="1" x14ac:dyDescent="0.2">
      <c r="D34" s="90"/>
    </row>
    <row r="36" spans="2:11" x14ac:dyDescent="0.2">
      <c r="B36" s="120" t="str">
        <f>+'Financial Summary'!B34</f>
        <v>BURIAL GROUND</v>
      </c>
      <c r="C36" s="121"/>
      <c r="D36" s="121"/>
      <c r="E36" s="121"/>
      <c r="F36" s="121"/>
      <c r="G36" s="121"/>
      <c r="H36" s="121"/>
      <c r="I36" s="121"/>
      <c r="J36" s="121"/>
      <c r="K36" s="122"/>
    </row>
    <row r="37" spans="2:11" x14ac:dyDescent="0.2">
      <c r="B37" s="91"/>
      <c r="K37" s="123"/>
    </row>
    <row r="38" spans="2:11" x14ac:dyDescent="0.2">
      <c r="B38" s="91" t="str">
        <f>+'Financial Summary'!B36</f>
        <v>INCOME</v>
      </c>
      <c r="C38" s="102">
        <f>+'Financial Summary'!C36</f>
        <v>0</v>
      </c>
      <c r="E38" s="102"/>
      <c r="G38" s="102"/>
      <c r="I38" s="102"/>
      <c r="K38" s="102">
        <f t="shared" ref="K38:K49" si="1">SUM(C38:I38)</f>
        <v>0</v>
      </c>
    </row>
    <row r="39" spans="2:11" x14ac:dyDescent="0.2">
      <c r="B39" s="91" t="str">
        <f>+'Financial Summary'!B37</f>
        <v>Burials, Internments etc</v>
      </c>
      <c r="C39" s="99">
        <f>+'Financial Summary'!C37</f>
        <v>15110</v>
      </c>
      <c r="E39" s="99"/>
      <c r="G39" s="99"/>
      <c r="I39" s="99"/>
      <c r="K39" s="99">
        <f t="shared" si="1"/>
        <v>15110</v>
      </c>
    </row>
    <row r="40" spans="2:11" x14ac:dyDescent="0.2">
      <c r="B40" s="91" t="str">
        <f>+'Financial Summary'!B38</f>
        <v>Other</v>
      </c>
      <c r="C40" s="99">
        <f>+'Financial Summary'!C38</f>
        <v>0</v>
      </c>
      <c r="E40" s="99"/>
      <c r="G40" s="99"/>
      <c r="I40" s="99"/>
      <c r="K40" s="99">
        <f t="shared" si="1"/>
        <v>0</v>
      </c>
    </row>
    <row r="41" spans="2:11" x14ac:dyDescent="0.2">
      <c r="B41" s="91" t="str">
        <f>+'Financial Summary'!B39</f>
        <v>TOTAL</v>
      </c>
      <c r="C41" s="100">
        <f>+'Financial Summary'!C39</f>
        <v>15110</v>
      </c>
      <c r="E41" s="100">
        <f>SUM(E39:E40)</f>
        <v>0</v>
      </c>
      <c r="G41" s="100">
        <f>SUM(G39:G40)</f>
        <v>0</v>
      </c>
      <c r="I41" s="100">
        <f>SUM(I39:I40)</f>
        <v>0</v>
      </c>
      <c r="K41" s="100">
        <f t="shared" si="1"/>
        <v>15110</v>
      </c>
    </row>
    <row r="42" spans="2:11" x14ac:dyDescent="0.2">
      <c r="B42" s="91"/>
      <c r="C42" s="99">
        <f>+'Financial Summary'!C40</f>
        <v>0</v>
      </c>
      <c r="E42" s="99"/>
      <c r="G42" s="99"/>
      <c r="I42" s="99"/>
      <c r="K42" s="99">
        <f t="shared" si="1"/>
        <v>0</v>
      </c>
    </row>
    <row r="43" spans="2:11" x14ac:dyDescent="0.2">
      <c r="B43" s="91" t="str">
        <f>+'Financial Summary'!B41</f>
        <v>EXPENDITURE</v>
      </c>
      <c r="C43" s="99">
        <f>+'Financial Summary'!C41</f>
        <v>0</v>
      </c>
      <c r="E43" s="99"/>
      <c r="G43" s="99"/>
      <c r="I43" s="99"/>
      <c r="K43" s="99">
        <f t="shared" si="1"/>
        <v>0</v>
      </c>
    </row>
    <row r="44" spans="2:11" x14ac:dyDescent="0.2">
      <c r="B44" s="103" t="str">
        <f>+'Financial Summary'!B42</f>
        <v>- Routine</v>
      </c>
      <c r="C44" s="99">
        <f>+'Financial Summary'!C42</f>
        <v>15011.28</v>
      </c>
      <c r="E44" s="99"/>
      <c r="G44" s="99"/>
      <c r="I44" s="99"/>
      <c r="K44" s="99">
        <f t="shared" si="1"/>
        <v>15011.28</v>
      </c>
    </row>
    <row r="45" spans="2:11" x14ac:dyDescent="0.2">
      <c r="B45" s="103" t="str">
        <f>+'Financial Summary'!B43</f>
        <v>- Exceptional</v>
      </c>
      <c r="C45" s="99">
        <f>+'Financial Summary'!C43</f>
        <v>0</v>
      </c>
      <c r="E45" s="99"/>
      <c r="G45" s="99"/>
      <c r="I45" s="99"/>
      <c r="K45" s="99">
        <f t="shared" si="1"/>
        <v>0</v>
      </c>
    </row>
    <row r="46" spans="2:11" x14ac:dyDescent="0.2">
      <c r="B46" s="91"/>
      <c r="C46" s="99">
        <f>+'Financial Summary'!C44</f>
        <v>0</v>
      </c>
      <c r="E46" s="99"/>
      <c r="G46" s="99"/>
      <c r="I46" s="99"/>
      <c r="K46" s="99">
        <f t="shared" si="1"/>
        <v>0</v>
      </c>
    </row>
    <row r="47" spans="2:11" x14ac:dyDescent="0.2">
      <c r="B47" s="91" t="str">
        <f>+'Financial Summary'!B45</f>
        <v>TOTAL</v>
      </c>
      <c r="C47" s="100">
        <f>+'Financial Summary'!C45</f>
        <v>15011.28</v>
      </c>
      <c r="E47" s="100">
        <f>SUM(E44:F46)</f>
        <v>0</v>
      </c>
      <c r="G47" s="100">
        <f>SUM(G44:H46)</f>
        <v>0</v>
      </c>
      <c r="I47" s="100">
        <f>SUM(I44:J46)</f>
        <v>0</v>
      </c>
      <c r="K47" s="100">
        <f t="shared" si="1"/>
        <v>15011.28</v>
      </c>
    </row>
    <row r="48" spans="2:11" ht="12" thickBot="1" x14ac:dyDescent="0.25">
      <c r="B48" s="91"/>
      <c r="C48" s="99">
        <f>+'Financial Summary'!C46</f>
        <v>0</v>
      </c>
      <c r="E48" s="99"/>
      <c r="G48" s="99"/>
      <c r="I48" s="99"/>
      <c r="K48" s="99">
        <f t="shared" si="1"/>
        <v>0</v>
      </c>
    </row>
    <row r="49" spans="2:11" s="89" customFormat="1" ht="12" thickBot="1" x14ac:dyDescent="0.25">
      <c r="B49" s="97" t="str">
        <f>+'Financial Summary'!B47</f>
        <v>NET BURIAL GROUND</v>
      </c>
      <c r="C49" s="101">
        <f>+C41-C47</f>
        <v>98.719999999999345</v>
      </c>
      <c r="D49" s="90"/>
      <c r="E49" s="101">
        <f>+E41-E47</f>
        <v>0</v>
      </c>
      <c r="G49" s="101">
        <f>+G41-G47</f>
        <v>0</v>
      </c>
      <c r="I49" s="101">
        <f>+I41-I47</f>
        <v>0</v>
      </c>
      <c r="K49" s="124">
        <f t="shared" si="1"/>
        <v>98.719999999999345</v>
      </c>
    </row>
    <row r="50" spans="2:11" x14ac:dyDescent="0.2">
      <c r="B50" s="125"/>
      <c r="C50" s="76"/>
      <c r="D50" s="76"/>
      <c r="E50" s="76"/>
      <c r="F50" s="76"/>
      <c r="G50" s="76"/>
      <c r="H50" s="76"/>
      <c r="I50" s="76"/>
      <c r="J50" s="76"/>
      <c r="K50" s="126"/>
    </row>
    <row r="52" spans="2:11" x14ac:dyDescent="0.2">
      <c r="B52" s="120" t="str">
        <f>+'Financial Summary'!B58</f>
        <v>CIL</v>
      </c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x14ac:dyDescent="0.2">
      <c r="B53" s="91"/>
      <c r="K53" s="123"/>
    </row>
    <row r="54" spans="2:11" x14ac:dyDescent="0.2">
      <c r="B54" s="91" t="str">
        <f>+'Financial Summary'!B60</f>
        <v>INCOME</v>
      </c>
      <c r="C54" s="102"/>
      <c r="E54" s="102"/>
      <c r="G54" s="102"/>
      <c r="I54" s="102"/>
      <c r="K54" s="102"/>
    </row>
    <row r="55" spans="2:11" x14ac:dyDescent="0.2">
      <c r="B55" s="91" t="str">
        <f>+'Financial Summary'!B61</f>
        <v>From TDC</v>
      </c>
      <c r="C55" s="99">
        <f>+'Financial Summary'!C61</f>
        <v>21384.559999999998</v>
      </c>
      <c r="E55" s="99"/>
      <c r="G55" s="99"/>
      <c r="I55" s="99"/>
      <c r="K55" s="99">
        <f>SUM(C55:I55)</f>
        <v>21384.559999999998</v>
      </c>
    </row>
    <row r="56" spans="2:11" x14ac:dyDescent="0.2">
      <c r="B56" s="91" t="str">
        <f>+'Financial Summary'!B62</f>
        <v>Other</v>
      </c>
      <c r="C56" s="99">
        <f>+'Financial Summary'!C62</f>
        <v>0</v>
      </c>
      <c r="E56" s="99"/>
      <c r="G56" s="99"/>
      <c r="I56" s="99"/>
      <c r="K56" s="99">
        <f>SUM(C56:I56)</f>
        <v>0</v>
      </c>
    </row>
    <row r="57" spans="2:11" x14ac:dyDescent="0.2">
      <c r="B57" s="91" t="str">
        <f>+'Financial Summary'!B63</f>
        <v>TOTAL</v>
      </c>
      <c r="C57" s="100">
        <f>+'Financial Summary'!C63</f>
        <v>21384.559999999998</v>
      </c>
      <c r="E57" s="72">
        <f>SUM(E55:E56)</f>
        <v>0</v>
      </c>
      <c r="G57" s="72">
        <f>SUM(G55:G56)</f>
        <v>0</v>
      </c>
      <c r="I57" s="72">
        <f>SUM(I55:I56)</f>
        <v>0</v>
      </c>
      <c r="K57" s="72">
        <f>SUM(C57:I57)</f>
        <v>21384.559999999998</v>
      </c>
    </row>
    <row r="58" spans="2:11" x14ac:dyDescent="0.2">
      <c r="B58" s="91"/>
      <c r="C58" s="99"/>
      <c r="E58" s="71"/>
      <c r="G58" s="71"/>
      <c r="I58" s="71"/>
      <c r="K58" s="99"/>
    </row>
    <row r="59" spans="2:11" x14ac:dyDescent="0.2">
      <c r="B59" s="91" t="str">
        <f>+'Financial Summary'!B65</f>
        <v>EXPENDITURE</v>
      </c>
      <c r="C59" s="99"/>
      <c r="E59" s="71"/>
      <c r="G59" s="71"/>
      <c r="I59" s="71"/>
      <c r="K59" s="99"/>
    </row>
    <row r="60" spans="2:11" x14ac:dyDescent="0.2">
      <c r="B60" s="103" t="str">
        <f>+'Financial Summary'!B66</f>
        <v>Projects</v>
      </c>
      <c r="C60" s="99">
        <f>+'Financial Summary'!C66</f>
        <v>6000</v>
      </c>
      <c r="E60" s="71"/>
      <c r="G60" s="71"/>
      <c r="I60" s="71"/>
      <c r="K60" s="99">
        <f>SUM(C60:I60)</f>
        <v>6000</v>
      </c>
    </row>
    <row r="61" spans="2:11" x14ac:dyDescent="0.2">
      <c r="B61" s="103" t="str">
        <f>+'Financial Summary'!B67</f>
        <v>Other</v>
      </c>
      <c r="C61" s="99">
        <f>+'Financial Summary'!C67</f>
        <v>0</v>
      </c>
      <c r="E61" s="71"/>
      <c r="G61" s="71"/>
      <c r="I61" s="71"/>
      <c r="K61" s="99">
        <f>SUM(C61:I61)</f>
        <v>0</v>
      </c>
    </row>
    <row r="62" spans="2:11" x14ac:dyDescent="0.2">
      <c r="B62" s="91"/>
      <c r="C62" s="99"/>
      <c r="E62" s="71"/>
      <c r="G62" s="71"/>
      <c r="I62" s="71"/>
      <c r="K62" s="99"/>
    </row>
    <row r="63" spans="2:11" x14ac:dyDescent="0.2">
      <c r="B63" s="91" t="str">
        <f>+'Financial Summary'!B69</f>
        <v>TOTAL</v>
      </c>
      <c r="C63" s="100">
        <f>+'Financial Summary'!C69</f>
        <v>6000</v>
      </c>
      <c r="E63" s="72">
        <f>SUM(E60:F62)</f>
        <v>0</v>
      </c>
      <c r="G63" s="72">
        <f>SUM(G60:H62)</f>
        <v>0</v>
      </c>
      <c r="I63" s="72">
        <f>SUM(I60:J62)</f>
        <v>0</v>
      </c>
      <c r="K63" s="72">
        <f>SUM(C63:I63)</f>
        <v>6000</v>
      </c>
    </row>
    <row r="64" spans="2:11" x14ac:dyDescent="0.2">
      <c r="B64" s="91"/>
      <c r="C64" s="99"/>
      <c r="E64" s="71"/>
      <c r="G64" s="71"/>
      <c r="I64" s="71"/>
      <c r="K64" s="99"/>
    </row>
    <row r="65" spans="2:11" x14ac:dyDescent="0.2">
      <c r="B65" s="97" t="str">
        <f>+'Financial Summary'!B71</f>
        <v>NET CIL</v>
      </c>
      <c r="C65" s="100">
        <f>+'Financial Summary'!C71</f>
        <v>15384.559999999998</v>
      </c>
      <c r="E65" s="72">
        <f>+E57-E63</f>
        <v>0</v>
      </c>
      <c r="G65" s="72">
        <f>+G57-G63</f>
        <v>0</v>
      </c>
      <c r="I65" s="72">
        <f>+I57-I63</f>
        <v>0</v>
      </c>
      <c r="K65" s="100">
        <f>SUM(C65:I65)</f>
        <v>15384.559999999998</v>
      </c>
    </row>
    <row r="66" spans="2:11" ht="12" thickBot="1" x14ac:dyDescent="0.25">
      <c r="B66" s="91"/>
      <c r="C66" s="99"/>
      <c r="E66" s="68"/>
      <c r="G66" s="68"/>
      <c r="I66" s="68"/>
      <c r="K66" s="123"/>
    </row>
    <row r="67" spans="2:11" ht="12" thickBot="1" x14ac:dyDescent="0.25">
      <c r="B67" s="91"/>
      <c r="C67" s="73">
        <f>SUM(C32,C49,C65)</f>
        <v>39739.949999999997</v>
      </c>
      <c r="E67" s="73">
        <f>SUM(E32,E49,E65)</f>
        <v>500</v>
      </c>
      <c r="F67" s="89"/>
      <c r="G67" s="73">
        <f>SUM(G32,G49,G65)</f>
        <v>0</v>
      </c>
      <c r="I67" s="73">
        <f>SUM(I32,I49,I65)</f>
        <v>0</v>
      </c>
      <c r="K67" s="124">
        <f>SUM(C67:I67)</f>
        <v>40239.949999999997</v>
      </c>
    </row>
    <row r="68" spans="2:11" x14ac:dyDescent="0.2">
      <c r="B68" s="125"/>
      <c r="C68" s="76"/>
      <c r="D68" s="76"/>
      <c r="E68" s="76"/>
      <c r="F68" s="76"/>
      <c r="G68" s="76"/>
      <c r="H68" s="76"/>
      <c r="I68" s="76"/>
      <c r="J68" s="76"/>
      <c r="K68" s="126"/>
    </row>
    <row r="70" spans="2:11" x14ac:dyDescent="0.2">
      <c r="B70" s="120" t="s">
        <v>137</v>
      </c>
      <c r="C70" s="121"/>
      <c r="D70" s="121"/>
      <c r="E70" s="121"/>
      <c r="F70" s="121"/>
      <c r="G70" s="121"/>
      <c r="H70" s="121"/>
      <c r="I70" s="121"/>
      <c r="J70" s="121"/>
      <c r="K70" s="122"/>
    </row>
    <row r="71" spans="2:11" x14ac:dyDescent="0.2">
      <c r="B71" s="91"/>
      <c r="K71" s="123"/>
    </row>
    <row r="72" spans="2:11" x14ac:dyDescent="0.2">
      <c r="B72" s="91" t="s">
        <v>13</v>
      </c>
      <c r="E72" s="90">
        <f>+Receipts!M73</f>
        <v>11281.89</v>
      </c>
      <c r="K72" s="123">
        <f>SUM(C72:I72)</f>
        <v>11281.89</v>
      </c>
    </row>
    <row r="73" spans="2:11" x14ac:dyDescent="0.2">
      <c r="B73" s="91" t="s">
        <v>138</v>
      </c>
      <c r="G73" s="90">
        <f>-Payments!T126</f>
        <v>-3852.7499999999995</v>
      </c>
      <c r="K73" s="123">
        <f>SUM(C73:I73)</f>
        <v>-3852.7499999999995</v>
      </c>
    </row>
    <row r="74" spans="2:11" x14ac:dyDescent="0.2">
      <c r="B74" s="91"/>
      <c r="K74" s="123"/>
    </row>
    <row r="75" spans="2:11" ht="12" thickBot="1" x14ac:dyDescent="0.25">
      <c r="B75" s="97" t="s">
        <v>139</v>
      </c>
      <c r="E75" s="104">
        <f>SUM(E72:E74)</f>
        <v>11281.89</v>
      </c>
      <c r="G75" s="104">
        <f>SUM(G72:G74)</f>
        <v>-3852.7499999999995</v>
      </c>
      <c r="I75" s="104">
        <f>SUM(I72:I74)</f>
        <v>0</v>
      </c>
      <c r="K75" s="131">
        <f>SUM(K72:K74)</f>
        <v>7429.1399999999994</v>
      </c>
    </row>
    <row r="76" spans="2:11" ht="12" thickTop="1" x14ac:dyDescent="0.2">
      <c r="B76" s="125"/>
      <c r="C76" s="76"/>
      <c r="D76" s="76"/>
      <c r="E76" s="129"/>
      <c r="F76" s="76"/>
      <c r="G76" s="76"/>
      <c r="H76" s="76"/>
      <c r="I76" s="76"/>
      <c r="J76" s="76"/>
      <c r="K76" s="126"/>
    </row>
    <row r="83" spans="2:11" ht="12" thickBot="1" x14ac:dyDescent="0.25"/>
    <row r="84" spans="2:11" ht="13.5" customHeight="1" thickTop="1" x14ac:dyDescent="0.2">
      <c r="B84" s="348" t="s">
        <v>39</v>
      </c>
      <c r="C84" s="349"/>
      <c r="D84" s="349"/>
      <c r="E84" s="349"/>
      <c r="F84" s="349"/>
      <c r="G84" s="349"/>
      <c r="H84" s="349"/>
      <c r="I84" s="349"/>
      <c r="J84" s="349"/>
      <c r="K84" s="350"/>
    </row>
    <row r="85" spans="2:11" ht="7.5" customHeight="1" x14ac:dyDescent="0.2">
      <c r="B85" s="174"/>
      <c r="C85" s="175"/>
      <c r="D85" s="175"/>
      <c r="E85" s="175"/>
      <c r="F85" s="175"/>
      <c r="G85" s="175"/>
      <c r="H85" s="175"/>
      <c r="I85" s="175"/>
      <c r="J85" s="175"/>
      <c r="K85" s="176"/>
    </row>
    <row r="86" spans="2:11" x14ac:dyDescent="0.2">
      <c r="B86" s="172"/>
      <c r="C86" s="132" t="s">
        <v>114</v>
      </c>
      <c r="D86" s="133"/>
      <c r="K86" s="173" t="s">
        <v>115</v>
      </c>
    </row>
    <row r="87" spans="2:11" x14ac:dyDescent="0.2">
      <c r="B87" s="135"/>
      <c r="C87" s="80"/>
      <c r="D87" s="80"/>
      <c r="K87" s="136"/>
    </row>
    <row r="88" spans="2:11" x14ac:dyDescent="0.2">
      <c r="B88" s="137" t="s">
        <v>110</v>
      </c>
      <c r="C88" s="80">
        <v>11281.89</v>
      </c>
      <c r="D88" s="80"/>
      <c r="E88" s="90">
        <f>-E75</f>
        <v>-11281.89</v>
      </c>
      <c r="G88" s="90">
        <f>-G75</f>
        <v>3852.7499999999995</v>
      </c>
      <c r="K88" s="136">
        <f>SUM(C88:I88)</f>
        <v>3852.7499999999995</v>
      </c>
    </row>
    <row r="89" spans="2:11" x14ac:dyDescent="0.2">
      <c r="B89" s="137" t="s">
        <v>111</v>
      </c>
      <c r="C89" s="80">
        <v>-500</v>
      </c>
      <c r="D89" s="80"/>
      <c r="E89" s="90">
        <f>+E67</f>
        <v>500</v>
      </c>
      <c r="I89" s="90">
        <f>+I67</f>
        <v>0</v>
      </c>
      <c r="K89" s="136">
        <f t="shared" ref="K89" si="2">SUM(C89:I89)</f>
        <v>0</v>
      </c>
    </row>
    <row r="90" spans="2:11" x14ac:dyDescent="0.2">
      <c r="B90" s="135" t="s">
        <v>40</v>
      </c>
      <c r="C90" s="80">
        <v>21926.440000000002</v>
      </c>
      <c r="D90" s="80"/>
      <c r="K90" s="136">
        <f>+Receipts!N73-Payments!U126</f>
        <v>59253.80999999999</v>
      </c>
    </row>
    <row r="91" spans="2:11" x14ac:dyDescent="0.2">
      <c r="B91" s="135" t="s">
        <v>41</v>
      </c>
      <c r="C91" s="80">
        <v>16292.189999999991</v>
      </c>
      <c r="D91" s="80"/>
      <c r="K91" s="136">
        <f>+'Deposit Acct'!N33</f>
        <v>16296.41</v>
      </c>
    </row>
    <row r="92" spans="2:11" x14ac:dyDescent="0.2">
      <c r="B92" s="135" t="s">
        <v>61</v>
      </c>
      <c r="C92" s="80">
        <v>210485.69999999995</v>
      </c>
      <c r="D92" s="80"/>
      <c r="K92" s="136">
        <f>+CCLA!I33</f>
        <v>211781.83000000002</v>
      </c>
    </row>
    <row r="93" spans="2:11" ht="12" thickBot="1" x14ac:dyDescent="0.25">
      <c r="B93" s="135"/>
      <c r="C93" s="81">
        <f>SUM(C88:C92)</f>
        <v>259486.21999999994</v>
      </c>
      <c r="D93" s="80"/>
      <c r="E93" s="81">
        <f t="shared" ref="E93:I93" si="3">SUM(E88:E92)</f>
        <v>-10781.89</v>
      </c>
      <c r="G93" s="81">
        <f t="shared" si="3"/>
        <v>3852.7499999999995</v>
      </c>
      <c r="I93" s="81">
        <f t="shared" si="3"/>
        <v>0</v>
      </c>
      <c r="K93" s="138">
        <f>SUM(K88:K92)</f>
        <v>291184.8</v>
      </c>
    </row>
    <row r="94" spans="2:11" ht="12" thickTop="1" x14ac:dyDescent="0.2">
      <c r="B94" s="135"/>
      <c r="C94" s="80"/>
      <c r="D94" s="80"/>
      <c r="K94" s="136"/>
    </row>
    <row r="95" spans="2:11" x14ac:dyDescent="0.2">
      <c r="B95" s="135" t="s">
        <v>116</v>
      </c>
      <c r="C95" s="80">
        <v>343622.18</v>
      </c>
      <c r="D95" s="80"/>
      <c r="K95" s="136">
        <f>+C98</f>
        <v>259486.22000000003</v>
      </c>
    </row>
    <row r="96" spans="2:11" x14ac:dyDescent="0.2">
      <c r="B96" s="135" t="s">
        <v>113</v>
      </c>
      <c r="C96" s="80">
        <v>-84135.959999999977</v>
      </c>
      <c r="D96" s="80"/>
      <c r="K96" s="136">
        <f>+K67</f>
        <v>40239.949999999997</v>
      </c>
    </row>
    <row r="97" spans="2:11" x14ac:dyDescent="0.2">
      <c r="B97" s="135"/>
      <c r="C97" s="80"/>
      <c r="D97" s="80"/>
      <c r="K97" s="136"/>
    </row>
    <row r="98" spans="2:11" ht="12" thickBot="1" x14ac:dyDescent="0.25">
      <c r="B98" s="135" t="s">
        <v>42</v>
      </c>
      <c r="C98" s="81">
        <f>SUM(C95:C97)</f>
        <v>259486.22000000003</v>
      </c>
      <c r="D98" s="80"/>
      <c r="K98" s="138">
        <f>SUM(K95:K97)</f>
        <v>299726.17000000004</v>
      </c>
    </row>
    <row r="99" spans="2:11" ht="12.75" thickTop="1" thickBot="1" x14ac:dyDescent="0.25">
      <c r="B99" s="139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2:11" ht="12" thickTop="1" x14ac:dyDescent="0.2"/>
    <row r="104" spans="2:11" ht="12" thickBot="1" x14ac:dyDescent="0.25"/>
    <row r="105" spans="2:11" ht="13.5" thickTop="1" x14ac:dyDescent="0.2">
      <c r="B105" s="345" t="s">
        <v>169</v>
      </c>
      <c r="C105" s="346"/>
      <c r="D105" s="346"/>
      <c r="E105" s="346"/>
      <c r="F105" s="346"/>
      <c r="G105" s="346"/>
      <c r="H105" s="346"/>
      <c r="I105" s="347"/>
    </row>
    <row r="106" spans="2:11" ht="12.75" x14ac:dyDescent="0.2">
      <c r="B106" s="171"/>
      <c r="C106" s="142"/>
      <c r="D106" s="142"/>
      <c r="E106" s="142"/>
      <c r="F106" s="142"/>
      <c r="G106" s="343" t="s">
        <v>117</v>
      </c>
      <c r="H106" s="343"/>
      <c r="I106" s="344"/>
    </row>
    <row r="107" spans="2:11" ht="12.75" x14ac:dyDescent="0.2">
      <c r="B107" s="150" t="s">
        <v>118</v>
      </c>
      <c r="C107" s="142"/>
      <c r="D107" s="142"/>
      <c r="E107" s="142"/>
      <c r="F107" s="142"/>
      <c r="G107" s="143">
        <v>44651</v>
      </c>
      <c r="H107" s="144"/>
      <c r="I107" s="151">
        <v>45016</v>
      </c>
    </row>
    <row r="108" spans="2:11" ht="12.75" x14ac:dyDescent="0.2">
      <c r="B108" s="150"/>
      <c r="C108" s="145"/>
      <c r="D108" s="142"/>
      <c r="E108" s="142"/>
      <c r="F108" s="142"/>
      <c r="G108" s="145"/>
      <c r="H108" s="142"/>
      <c r="I108" s="152"/>
    </row>
    <row r="109" spans="2:11" ht="12.75" x14ac:dyDescent="0.2">
      <c r="B109" s="153" t="s">
        <v>119</v>
      </c>
      <c r="C109" s="142"/>
      <c r="D109" s="142"/>
      <c r="E109" s="142"/>
      <c r="F109" s="142"/>
      <c r="G109" s="146" t="s">
        <v>120</v>
      </c>
      <c r="H109" s="147"/>
      <c r="I109" s="154" t="s">
        <v>120</v>
      </c>
    </row>
    <row r="110" spans="2:11" ht="12.75" x14ac:dyDescent="0.2">
      <c r="B110" s="155" t="s">
        <v>121</v>
      </c>
      <c r="C110" s="142"/>
      <c r="D110" s="142"/>
      <c r="E110" s="142"/>
      <c r="F110" s="142"/>
      <c r="G110" s="148">
        <f>+C95</f>
        <v>343622.18</v>
      </c>
      <c r="H110" s="149"/>
      <c r="I110" s="156">
        <f>+C98</f>
        <v>259486.22000000003</v>
      </c>
    </row>
    <row r="111" spans="2:11" ht="12.75" x14ac:dyDescent="0.2">
      <c r="B111" s="153" t="s">
        <v>122</v>
      </c>
      <c r="C111" s="142"/>
      <c r="D111" s="142"/>
      <c r="E111" s="142"/>
      <c r="F111" s="142"/>
      <c r="G111" s="148">
        <f>+'Financial Summary'!L9</f>
        <v>50000</v>
      </c>
      <c r="H111" s="149"/>
      <c r="I111" s="156">
        <f>+K11</f>
        <v>50000</v>
      </c>
    </row>
    <row r="112" spans="2:11" ht="12.75" x14ac:dyDescent="0.2">
      <c r="B112" s="153" t="s">
        <v>123</v>
      </c>
      <c r="C112" s="142"/>
      <c r="D112" s="142"/>
      <c r="E112" s="142"/>
      <c r="F112" s="142"/>
      <c r="G112" s="148">
        <f>+'Financial Summary'!L12+'Financial Summary'!L39+'Financial Summary'!L63-G111</f>
        <v>123923.07</v>
      </c>
      <c r="H112" s="149"/>
      <c r="I112" s="156">
        <f>+K14+K41+K57-I111</f>
        <v>37814.910000000003</v>
      </c>
    </row>
    <row r="113" spans="2:9" ht="12.75" x14ac:dyDescent="0.2">
      <c r="B113" s="153" t="s">
        <v>124</v>
      </c>
      <c r="C113" s="142"/>
      <c r="D113" s="142"/>
      <c r="E113" s="142"/>
      <c r="F113" s="142"/>
      <c r="G113" s="148">
        <f>+'Financial Summary'!L16</f>
        <v>18838.550000000003</v>
      </c>
      <c r="H113" s="149"/>
      <c r="I113" s="156">
        <f>+K18</f>
        <v>12118.509999999998</v>
      </c>
    </row>
    <row r="114" spans="2:9" ht="12.75" x14ac:dyDescent="0.2">
      <c r="B114" s="153" t="s">
        <v>125</v>
      </c>
      <c r="C114" s="142"/>
      <c r="D114" s="142"/>
      <c r="E114" s="142"/>
      <c r="F114" s="142"/>
      <c r="G114" s="148">
        <v>0</v>
      </c>
      <c r="H114" s="149"/>
      <c r="I114" s="156">
        <v>0</v>
      </c>
    </row>
    <row r="115" spans="2:9" ht="12.75" x14ac:dyDescent="0.2">
      <c r="B115" s="153" t="s">
        <v>126</v>
      </c>
      <c r="C115" s="142"/>
      <c r="D115" s="142"/>
      <c r="E115" s="142"/>
      <c r="F115" s="142"/>
      <c r="G115" s="148">
        <f>+'Financial Summary'!L28+'Financial Summary'!L45+'Financial Summary'!L69-G113</f>
        <v>239220.47999999998</v>
      </c>
      <c r="H115" s="149"/>
      <c r="I115" s="156">
        <f>+K30+K47+K63-I113</f>
        <v>35456.449999999997</v>
      </c>
    </row>
    <row r="116" spans="2:9" ht="12.75" x14ac:dyDescent="0.2">
      <c r="B116" s="157" t="s">
        <v>127</v>
      </c>
      <c r="C116" s="83"/>
      <c r="D116" s="83"/>
      <c r="E116" s="83"/>
      <c r="F116" s="83"/>
      <c r="G116" s="84">
        <f>SUM(G110:G112)-SUM(G113:G115)</f>
        <v>259486.22000000003</v>
      </c>
      <c r="H116" s="85"/>
      <c r="I116" s="158">
        <f>SUM(I110:I112)-SUM(I113:I115)</f>
        <v>299726.17000000004</v>
      </c>
    </row>
    <row r="117" spans="2:9" ht="12.75" x14ac:dyDescent="0.2">
      <c r="B117" s="153"/>
      <c r="C117" s="142"/>
      <c r="D117" s="142"/>
      <c r="E117" s="142"/>
      <c r="F117" s="142"/>
      <c r="G117" s="149"/>
      <c r="H117" s="149"/>
      <c r="I117" s="156"/>
    </row>
    <row r="118" spans="2:9" ht="12.75" x14ac:dyDescent="0.2">
      <c r="B118" s="159" t="s">
        <v>128</v>
      </c>
      <c r="C118" s="82"/>
      <c r="D118" s="82"/>
      <c r="E118" s="82"/>
      <c r="F118" s="82"/>
      <c r="G118" s="86">
        <f>SUM(C90:C92)</f>
        <v>248704.32999999996</v>
      </c>
      <c r="H118" s="86"/>
      <c r="I118" s="160">
        <f>SUM(K90:K92)</f>
        <v>287332.05</v>
      </c>
    </row>
    <row r="119" spans="2:9" ht="12.75" x14ac:dyDescent="0.2">
      <c r="B119" s="153" t="s">
        <v>129</v>
      </c>
      <c r="C119" s="142"/>
      <c r="D119" s="142"/>
      <c r="E119" s="142"/>
      <c r="F119" s="142"/>
      <c r="G119" s="149">
        <v>53951</v>
      </c>
      <c r="H119" s="149"/>
      <c r="I119" s="156">
        <v>53951</v>
      </c>
    </row>
    <row r="120" spans="2:9" ht="12.75" x14ac:dyDescent="0.2">
      <c r="B120" s="161" t="s">
        <v>130</v>
      </c>
      <c r="C120" s="87"/>
      <c r="D120" s="83"/>
      <c r="E120" s="83"/>
      <c r="F120" s="83"/>
      <c r="G120" s="88">
        <v>0</v>
      </c>
      <c r="H120" s="83"/>
      <c r="I120" s="162">
        <v>0</v>
      </c>
    </row>
    <row r="121" spans="2:9" ht="12.75" x14ac:dyDescent="0.2">
      <c r="B121" s="163"/>
      <c r="C121"/>
      <c r="D121"/>
      <c r="E121"/>
      <c r="F121"/>
      <c r="G121"/>
      <c r="H121"/>
      <c r="I121" s="164"/>
    </row>
    <row r="122" spans="2:9" ht="13.5" thickBot="1" x14ac:dyDescent="0.25">
      <c r="B122" s="163"/>
      <c r="C122"/>
      <c r="D122"/>
      <c r="E122"/>
      <c r="F122"/>
      <c r="G122"/>
      <c r="H122"/>
      <c r="I122" s="164"/>
    </row>
    <row r="123" spans="2:9" x14ac:dyDescent="0.2">
      <c r="B123" s="340" t="s">
        <v>131</v>
      </c>
      <c r="C123" s="341"/>
      <c r="D123" s="341"/>
      <c r="E123" s="341"/>
      <c r="F123" s="341"/>
      <c r="G123" s="341"/>
      <c r="H123" s="341"/>
      <c r="I123" s="342"/>
    </row>
    <row r="124" spans="2:9" x14ac:dyDescent="0.2">
      <c r="B124" s="135" t="s">
        <v>132</v>
      </c>
      <c r="C124" s="13"/>
      <c r="D124" s="13"/>
      <c r="E124" s="13"/>
      <c r="F124" s="13"/>
      <c r="G124" s="13"/>
      <c r="H124" s="13"/>
      <c r="I124" s="165">
        <f>+I116</f>
        <v>299726.17000000004</v>
      </c>
    </row>
    <row r="125" spans="2:9" x14ac:dyDescent="0.2">
      <c r="B125" s="135" t="s">
        <v>133</v>
      </c>
      <c r="C125" s="13"/>
      <c r="D125" s="13"/>
      <c r="E125" s="13"/>
      <c r="F125" s="13"/>
      <c r="G125" s="13"/>
      <c r="H125" s="13"/>
      <c r="I125" s="165">
        <f>-G93</f>
        <v>-3852.7499999999995</v>
      </c>
    </row>
    <row r="126" spans="2:9" x14ac:dyDescent="0.2">
      <c r="B126" s="135" t="s">
        <v>134</v>
      </c>
      <c r="C126" s="13"/>
      <c r="D126" s="13"/>
      <c r="E126" s="13"/>
      <c r="F126" s="13"/>
      <c r="G126" s="13"/>
      <c r="H126" s="13"/>
      <c r="I126" s="166">
        <f>-I93</f>
        <v>0</v>
      </c>
    </row>
    <row r="127" spans="2:9" x14ac:dyDescent="0.2">
      <c r="B127" s="135" t="s">
        <v>135</v>
      </c>
      <c r="C127" s="13"/>
      <c r="D127" s="13"/>
      <c r="E127" s="13"/>
      <c r="F127" s="13"/>
      <c r="G127" s="13"/>
      <c r="H127" s="13"/>
      <c r="I127" s="170">
        <f>SUM(I124:I126)</f>
        <v>295873.42000000004</v>
      </c>
    </row>
    <row r="128" spans="2:9" ht="12" thickBot="1" x14ac:dyDescent="0.25">
      <c r="B128" s="167"/>
      <c r="C128" s="168"/>
      <c r="D128" s="168"/>
      <c r="E128" s="168"/>
      <c r="F128" s="168"/>
      <c r="G128" s="168"/>
      <c r="H128" s="168"/>
      <c r="I128" s="169"/>
    </row>
    <row r="129" ht="12" thickTop="1" x14ac:dyDescent="0.2"/>
  </sheetData>
  <mergeCells count="8">
    <mergeCell ref="B1:K1"/>
    <mergeCell ref="B3:K3"/>
    <mergeCell ref="B2:K2"/>
    <mergeCell ref="B4:K4"/>
    <mergeCell ref="B123:I123"/>
    <mergeCell ref="G106:I106"/>
    <mergeCell ref="B105:I105"/>
    <mergeCell ref="B84:K8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0C9E-9610-4BB4-B111-2081D1F9F40A}">
  <sheetPr>
    <tabColor theme="9"/>
  </sheetPr>
  <dimension ref="B1:M38"/>
  <sheetViews>
    <sheetView workbookViewId="0">
      <selection activeCell="C13" sqref="C13"/>
    </sheetView>
  </sheetViews>
  <sheetFormatPr defaultRowHeight="12.75" x14ac:dyDescent="0.2"/>
  <cols>
    <col min="2" max="2" width="9.140625" style="5"/>
    <col min="3" max="3" width="52" style="251" bestFit="1" customWidth="1"/>
  </cols>
  <sheetData>
    <row r="1" spans="2:13" ht="13.5" thickBot="1" x14ac:dyDescent="0.25"/>
    <row r="2" spans="2:13" x14ac:dyDescent="0.2">
      <c r="B2" s="252"/>
      <c r="C2" s="253"/>
      <c r="D2" s="254"/>
      <c r="E2" s="254"/>
      <c r="F2" s="254"/>
      <c r="G2" s="254"/>
      <c r="H2" s="254"/>
      <c r="I2" s="254"/>
      <c r="J2" s="254"/>
      <c r="K2" s="255"/>
    </row>
    <row r="3" spans="2:13" ht="18" x14ac:dyDescent="0.25">
      <c r="B3" s="351" t="s">
        <v>170</v>
      </c>
      <c r="C3" s="352"/>
      <c r="D3" s="352"/>
      <c r="E3" s="352"/>
      <c r="F3" s="352"/>
      <c r="G3" s="352"/>
      <c r="H3" s="352"/>
      <c r="I3" s="352"/>
      <c r="J3" s="352"/>
      <c r="K3" s="353"/>
    </row>
    <row r="4" spans="2:13" x14ac:dyDescent="0.2">
      <c r="B4" s="256"/>
      <c r="K4" s="257"/>
    </row>
    <row r="5" spans="2:13" x14ac:dyDescent="0.2">
      <c r="B5" s="278" t="s">
        <v>161</v>
      </c>
      <c r="C5" s="270"/>
      <c r="D5" s="271"/>
      <c r="E5" s="271"/>
      <c r="F5" s="271"/>
      <c r="G5" s="271"/>
      <c r="H5" s="271"/>
      <c r="I5" s="271"/>
      <c r="J5" s="271"/>
      <c r="K5" s="272"/>
      <c r="M5" s="260" t="s">
        <v>259</v>
      </c>
    </row>
    <row r="6" spans="2:13" ht="6.75" customHeight="1" x14ac:dyDescent="0.2">
      <c r="B6" s="279"/>
      <c r="C6" s="267"/>
      <c r="K6" s="257"/>
    </row>
    <row r="7" spans="2:13" x14ac:dyDescent="0.2">
      <c r="B7" s="279">
        <v>1</v>
      </c>
      <c r="C7" s="267" t="s">
        <v>166</v>
      </c>
      <c r="D7" t="s">
        <v>162</v>
      </c>
      <c r="K7" s="257"/>
      <c r="M7" s="281" t="s">
        <v>260</v>
      </c>
    </row>
    <row r="8" spans="2:13" x14ac:dyDescent="0.2">
      <c r="B8" s="279">
        <v>2</v>
      </c>
      <c r="C8" s="267" t="s">
        <v>166</v>
      </c>
      <c r="D8" t="s">
        <v>163</v>
      </c>
      <c r="K8" s="257"/>
      <c r="M8" s="281" t="s">
        <v>260</v>
      </c>
    </row>
    <row r="9" spans="2:13" x14ac:dyDescent="0.2">
      <c r="B9" s="279">
        <v>3</v>
      </c>
      <c r="C9" s="267" t="s">
        <v>167</v>
      </c>
      <c r="D9" t="s">
        <v>164</v>
      </c>
      <c r="K9" s="257"/>
      <c r="M9" s="281" t="s">
        <v>260</v>
      </c>
    </row>
    <row r="10" spans="2:13" x14ac:dyDescent="0.2">
      <c r="B10" s="279">
        <v>4</v>
      </c>
      <c r="C10" s="268" t="s">
        <v>255</v>
      </c>
      <c r="D10" s="260" t="s">
        <v>256</v>
      </c>
      <c r="K10" s="257"/>
      <c r="M10" s="281" t="s">
        <v>260</v>
      </c>
    </row>
    <row r="11" spans="2:13" x14ac:dyDescent="0.2">
      <c r="B11" s="279">
        <v>5</v>
      </c>
      <c r="C11" s="267" t="s">
        <v>165</v>
      </c>
      <c r="D11" t="s">
        <v>168</v>
      </c>
      <c r="K11" s="257"/>
      <c r="M11" s="281" t="s">
        <v>260</v>
      </c>
    </row>
    <row r="12" spans="2:13" x14ac:dyDescent="0.2">
      <c r="B12" s="279">
        <v>6</v>
      </c>
      <c r="C12" s="268" t="s">
        <v>285</v>
      </c>
      <c r="K12" s="257"/>
      <c r="M12" s="261" t="s">
        <v>261</v>
      </c>
    </row>
    <row r="13" spans="2:13" ht="13.5" thickBot="1" x14ac:dyDescent="0.25">
      <c r="B13" s="280"/>
      <c r="C13" s="269"/>
      <c r="D13" s="258"/>
      <c r="E13" s="258"/>
      <c r="F13" s="258"/>
      <c r="G13" s="258"/>
      <c r="H13" s="258"/>
      <c r="I13" s="258"/>
      <c r="J13" s="258"/>
      <c r="K13" s="259"/>
    </row>
    <row r="15" spans="2:13" ht="15" customHeight="1" thickBot="1" x14ac:dyDescent="0.25"/>
    <row r="16" spans="2:13" x14ac:dyDescent="0.2">
      <c r="B16" s="252"/>
      <c r="C16" s="253"/>
      <c r="D16" s="254"/>
      <c r="E16" s="254"/>
      <c r="F16" s="254"/>
      <c r="G16" s="254"/>
      <c r="H16" s="254"/>
      <c r="I16" s="254"/>
      <c r="J16" s="254"/>
      <c r="K16" s="255"/>
    </row>
    <row r="17" spans="2:13" ht="18" x14ac:dyDescent="0.25">
      <c r="B17" s="351" t="s">
        <v>171</v>
      </c>
      <c r="C17" s="352"/>
      <c r="D17" s="352"/>
      <c r="E17" s="352"/>
      <c r="F17" s="352"/>
      <c r="G17" s="352"/>
      <c r="H17" s="352"/>
      <c r="I17" s="352"/>
      <c r="J17" s="352"/>
      <c r="K17" s="353"/>
    </row>
    <row r="18" spans="2:13" ht="18" x14ac:dyDescent="0.25">
      <c r="B18" s="273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2:13" x14ac:dyDescent="0.2">
      <c r="B19" s="278" t="s">
        <v>161</v>
      </c>
      <c r="C19" s="270"/>
      <c r="D19" s="271"/>
      <c r="E19" s="271"/>
      <c r="F19" s="271"/>
      <c r="G19" s="271"/>
      <c r="H19" s="271"/>
      <c r="I19" s="271"/>
      <c r="J19" s="271"/>
      <c r="K19" s="272"/>
    </row>
    <row r="20" spans="2:13" ht="6" customHeight="1" x14ac:dyDescent="0.2">
      <c r="B20" s="279"/>
      <c r="C20" s="267"/>
      <c r="K20" s="257"/>
    </row>
    <row r="21" spans="2:13" x14ac:dyDescent="0.2">
      <c r="B21" s="279">
        <v>1</v>
      </c>
      <c r="C21" s="268" t="s">
        <v>251</v>
      </c>
      <c r="D21" s="260" t="s">
        <v>282</v>
      </c>
      <c r="K21" s="257"/>
      <c r="M21" s="260" t="s">
        <v>262</v>
      </c>
    </row>
    <row r="22" spans="2:13" x14ac:dyDescent="0.2">
      <c r="B22" s="279">
        <v>2</v>
      </c>
      <c r="C22" s="268" t="s">
        <v>281</v>
      </c>
      <c r="D22" t="s">
        <v>252</v>
      </c>
      <c r="K22" s="257"/>
      <c r="M22" s="260" t="s">
        <v>262</v>
      </c>
    </row>
    <row r="23" spans="2:13" x14ac:dyDescent="0.2">
      <c r="B23" s="279">
        <v>3</v>
      </c>
      <c r="C23" s="268"/>
      <c r="K23" s="257"/>
      <c r="M23" s="260"/>
    </row>
    <row r="24" spans="2:13" ht="13.5" thickBot="1" x14ac:dyDescent="0.25">
      <c r="B24" s="280"/>
      <c r="C24" s="276"/>
      <c r="D24" s="258"/>
      <c r="E24" s="258"/>
      <c r="F24" s="258"/>
      <c r="G24" s="258"/>
      <c r="H24" s="258"/>
      <c r="I24" s="258"/>
      <c r="J24" s="258"/>
      <c r="K24" s="259"/>
    </row>
    <row r="25" spans="2:13" x14ac:dyDescent="0.2">
      <c r="C25" s="266"/>
    </row>
    <row r="26" spans="2:13" ht="13.5" thickBot="1" x14ac:dyDescent="0.25">
      <c r="C26" s="266"/>
    </row>
    <row r="27" spans="2:13" x14ac:dyDescent="0.2">
      <c r="B27" s="252"/>
      <c r="C27" s="253"/>
      <c r="D27" s="254"/>
      <c r="E27" s="254"/>
      <c r="F27" s="254"/>
      <c r="G27" s="254"/>
      <c r="H27" s="254"/>
      <c r="I27" s="254"/>
      <c r="J27" s="254"/>
      <c r="K27" s="255"/>
    </row>
    <row r="28" spans="2:13" ht="18" x14ac:dyDescent="0.25">
      <c r="B28" s="351" t="s">
        <v>253</v>
      </c>
      <c r="C28" s="352"/>
      <c r="D28" s="352"/>
      <c r="E28" s="352"/>
      <c r="F28" s="352"/>
      <c r="G28" s="352"/>
      <c r="H28" s="352"/>
      <c r="I28" s="352"/>
      <c r="J28" s="352"/>
      <c r="K28" s="353"/>
    </row>
    <row r="29" spans="2:13" ht="18" x14ac:dyDescent="0.25">
      <c r="B29" s="273"/>
      <c r="C29" s="274"/>
      <c r="D29" s="274"/>
      <c r="E29" s="274"/>
      <c r="F29" s="274"/>
      <c r="G29" s="274"/>
      <c r="H29" s="274"/>
      <c r="I29" s="274"/>
      <c r="J29" s="274"/>
      <c r="K29" s="275"/>
    </row>
    <row r="30" spans="2:13" x14ac:dyDescent="0.2">
      <c r="B30" s="278" t="s">
        <v>161</v>
      </c>
      <c r="C30" s="270"/>
      <c r="D30" s="271"/>
      <c r="E30" s="271"/>
      <c r="F30" s="271"/>
      <c r="G30" s="271"/>
      <c r="H30" s="271"/>
      <c r="I30" s="271"/>
      <c r="J30" s="271"/>
      <c r="K30" s="272"/>
    </row>
    <row r="31" spans="2:13" ht="8.25" customHeight="1" x14ac:dyDescent="0.2">
      <c r="B31" s="279"/>
      <c r="C31" s="267"/>
      <c r="K31" s="257"/>
    </row>
    <row r="32" spans="2:13" ht="16.5" customHeight="1" x14ac:dyDescent="0.2">
      <c r="B32" s="279">
        <v>1</v>
      </c>
      <c r="C32" s="268" t="s">
        <v>264</v>
      </c>
      <c r="D32" s="260" t="s">
        <v>263</v>
      </c>
      <c r="K32" s="257"/>
    </row>
    <row r="33" spans="2:11" x14ac:dyDescent="0.2">
      <c r="B33" s="279">
        <v>2</v>
      </c>
      <c r="C33" s="268" t="s">
        <v>283</v>
      </c>
      <c r="D33" s="260" t="s">
        <v>284</v>
      </c>
      <c r="K33" s="257"/>
    </row>
    <row r="34" spans="2:11" x14ac:dyDescent="0.2">
      <c r="B34" s="279">
        <v>3</v>
      </c>
      <c r="C34" s="277" t="s">
        <v>257</v>
      </c>
      <c r="D34" s="260" t="s">
        <v>258</v>
      </c>
      <c r="K34" s="257"/>
    </row>
    <row r="35" spans="2:11" x14ac:dyDescent="0.2">
      <c r="B35" s="279"/>
      <c r="C35" s="123"/>
      <c r="K35" s="257"/>
    </row>
    <row r="36" spans="2:11" ht="13.5" thickBot="1" x14ac:dyDescent="0.25">
      <c r="B36" s="280"/>
      <c r="C36" s="276"/>
      <c r="D36" s="258"/>
      <c r="E36" s="258"/>
      <c r="F36" s="258"/>
      <c r="G36" s="258"/>
      <c r="H36" s="258"/>
      <c r="I36" s="258"/>
      <c r="J36" s="258"/>
      <c r="K36" s="259"/>
    </row>
    <row r="37" spans="2:11" x14ac:dyDescent="0.2">
      <c r="C37" s="266"/>
    </row>
    <row r="38" spans="2:11" x14ac:dyDescent="0.2">
      <c r="C38" s="266"/>
    </row>
  </sheetData>
  <mergeCells count="3">
    <mergeCell ref="B3:K3"/>
    <mergeCell ref="B17:K17"/>
    <mergeCell ref="B28:K28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4F39-3524-4CE0-8CD9-80CC8269082C}">
  <dimension ref="A2:Q50"/>
  <sheetViews>
    <sheetView workbookViewId="0"/>
  </sheetViews>
  <sheetFormatPr defaultRowHeight="11.25" x14ac:dyDescent="0.2"/>
  <cols>
    <col min="1" max="1" width="23.85546875" style="13" customWidth="1"/>
    <col min="2" max="2" width="9.85546875" style="13" customWidth="1"/>
    <col min="3" max="3" width="1.5703125" style="13" customWidth="1"/>
    <col min="4" max="4" width="9.85546875" style="13" bestFit="1" customWidth="1"/>
    <col min="5" max="5" width="1.42578125" style="13" customWidth="1"/>
    <col min="6" max="6" width="9.140625" style="13"/>
    <col min="7" max="7" width="1.5703125" style="13" customWidth="1"/>
    <col min="8" max="8" width="9.140625" style="13"/>
    <col min="9" max="9" width="1.5703125" style="13" customWidth="1"/>
    <col min="10" max="10" width="9.140625" style="13"/>
    <col min="11" max="11" width="1.42578125" style="13" customWidth="1"/>
    <col min="12" max="12" width="9.140625" style="13"/>
    <col min="13" max="13" width="3.85546875" style="13" customWidth="1"/>
    <col min="14" max="250" width="9.140625" style="13"/>
    <col min="251" max="251" width="23.85546875" style="13" customWidth="1"/>
    <col min="252" max="252" width="9.85546875" style="13" customWidth="1"/>
    <col min="253" max="253" width="1.5703125" style="13" customWidth="1"/>
    <col min="254" max="254" width="9.85546875" style="13" bestFit="1" customWidth="1"/>
    <col min="255" max="255" width="1.42578125" style="13" customWidth="1"/>
    <col min="256" max="256" width="9.140625" style="13"/>
    <col min="257" max="257" width="1.5703125" style="13" customWidth="1"/>
    <col min="258" max="258" width="9.140625" style="13"/>
    <col min="259" max="259" width="1.5703125" style="13" customWidth="1"/>
    <col min="260" max="260" width="9.140625" style="13"/>
    <col min="261" max="261" width="1.42578125" style="13" customWidth="1"/>
    <col min="262" max="263" width="9.140625" style="13"/>
    <col min="264" max="264" width="3.85546875" style="13" customWidth="1"/>
    <col min="265" max="265" width="9.42578125" style="13" customWidth="1"/>
    <col min="266" max="266" width="7.85546875" style="13" bestFit="1" customWidth="1"/>
    <col min="267" max="267" width="8.7109375" style="13" bestFit="1" customWidth="1"/>
    <col min="268" max="268" width="8.42578125" style="13" bestFit="1" customWidth="1"/>
    <col min="269" max="269" width="11.85546875" style="13" bestFit="1" customWidth="1"/>
    <col min="270" max="506" width="9.140625" style="13"/>
    <col min="507" max="507" width="23.85546875" style="13" customWidth="1"/>
    <col min="508" max="508" width="9.85546875" style="13" customWidth="1"/>
    <col min="509" max="509" width="1.5703125" style="13" customWidth="1"/>
    <col min="510" max="510" width="9.85546875" style="13" bestFit="1" customWidth="1"/>
    <col min="511" max="511" width="1.42578125" style="13" customWidth="1"/>
    <col min="512" max="512" width="9.140625" style="13"/>
    <col min="513" max="513" width="1.5703125" style="13" customWidth="1"/>
    <col min="514" max="514" width="9.140625" style="13"/>
    <col min="515" max="515" width="1.5703125" style="13" customWidth="1"/>
    <col min="516" max="516" width="9.140625" style="13"/>
    <col min="517" max="517" width="1.42578125" style="13" customWidth="1"/>
    <col min="518" max="519" width="9.140625" style="13"/>
    <col min="520" max="520" width="3.85546875" style="13" customWidth="1"/>
    <col min="521" max="521" width="9.42578125" style="13" customWidth="1"/>
    <col min="522" max="522" width="7.85546875" style="13" bestFit="1" customWidth="1"/>
    <col min="523" max="523" width="8.7109375" style="13" bestFit="1" customWidth="1"/>
    <col min="524" max="524" width="8.42578125" style="13" bestFit="1" customWidth="1"/>
    <col min="525" max="525" width="11.85546875" style="13" bestFit="1" customWidth="1"/>
    <col min="526" max="762" width="9.140625" style="13"/>
    <col min="763" max="763" width="23.85546875" style="13" customWidth="1"/>
    <col min="764" max="764" width="9.85546875" style="13" customWidth="1"/>
    <col min="765" max="765" width="1.5703125" style="13" customWidth="1"/>
    <col min="766" max="766" width="9.85546875" style="13" bestFit="1" customWidth="1"/>
    <col min="767" max="767" width="1.42578125" style="13" customWidth="1"/>
    <col min="768" max="768" width="9.140625" style="13"/>
    <col min="769" max="769" width="1.5703125" style="13" customWidth="1"/>
    <col min="770" max="770" width="9.140625" style="13"/>
    <col min="771" max="771" width="1.5703125" style="13" customWidth="1"/>
    <col min="772" max="772" width="9.140625" style="13"/>
    <col min="773" max="773" width="1.42578125" style="13" customWidth="1"/>
    <col min="774" max="775" width="9.140625" style="13"/>
    <col min="776" max="776" width="3.85546875" style="13" customWidth="1"/>
    <col min="777" max="777" width="9.42578125" style="13" customWidth="1"/>
    <col min="778" max="778" width="7.85546875" style="13" bestFit="1" customWidth="1"/>
    <col min="779" max="779" width="8.7109375" style="13" bestFit="1" customWidth="1"/>
    <col min="780" max="780" width="8.42578125" style="13" bestFit="1" customWidth="1"/>
    <col min="781" max="781" width="11.85546875" style="13" bestFit="1" customWidth="1"/>
    <col min="782" max="1018" width="9.140625" style="13"/>
    <col min="1019" max="1019" width="23.85546875" style="13" customWidth="1"/>
    <col min="1020" max="1020" width="9.85546875" style="13" customWidth="1"/>
    <col min="1021" max="1021" width="1.5703125" style="13" customWidth="1"/>
    <col min="1022" max="1022" width="9.85546875" style="13" bestFit="1" customWidth="1"/>
    <col min="1023" max="1023" width="1.42578125" style="13" customWidth="1"/>
    <col min="1024" max="1024" width="9.140625" style="13"/>
    <col min="1025" max="1025" width="1.5703125" style="13" customWidth="1"/>
    <col min="1026" max="1026" width="9.140625" style="13"/>
    <col min="1027" max="1027" width="1.5703125" style="13" customWidth="1"/>
    <col min="1028" max="1028" width="9.140625" style="13"/>
    <col min="1029" max="1029" width="1.42578125" style="13" customWidth="1"/>
    <col min="1030" max="1031" width="9.140625" style="13"/>
    <col min="1032" max="1032" width="3.85546875" style="13" customWidth="1"/>
    <col min="1033" max="1033" width="9.42578125" style="13" customWidth="1"/>
    <col min="1034" max="1034" width="7.85546875" style="13" bestFit="1" customWidth="1"/>
    <col min="1035" max="1035" width="8.7109375" style="13" bestFit="1" customWidth="1"/>
    <col min="1036" max="1036" width="8.42578125" style="13" bestFit="1" customWidth="1"/>
    <col min="1037" max="1037" width="11.85546875" style="13" bestFit="1" customWidth="1"/>
    <col min="1038" max="1274" width="9.140625" style="13"/>
    <col min="1275" max="1275" width="23.85546875" style="13" customWidth="1"/>
    <col min="1276" max="1276" width="9.85546875" style="13" customWidth="1"/>
    <col min="1277" max="1277" width="1.5703125" style="13" customWidth="1"/>
    <col min="1278" max="1278" width="9.85546875" style="13" bestFit="1" customWidth="1"/>
    <col min="1279" max="1279" width="1.42578125" style="13" customWidth="1"/>
    <col min="1280" max="1280" width="9.140625" style="13"/>
    <col min="1281" max="1281" width="1.5703125" style="13" customWidth="1"/>
    <col min="1282" max="1282" width="9.140625" style="13"/>
    <col min="1283" max="1283" width="1.5703125" style="13" customWidth="1"/>
    <col min="1284" max="1284" width="9.140625" style="13"/>
    <col min="1285" max="1285" width="1.42578125" style="13" customWidth="1"/>
    <col min="1286" max="1287" width="9.140625" style="13"/>
    <col min="1288" max="1288" width="3.85546875" style="13" customWidth="1"/>
    <col min="1289" max="1289" width="9.42578125" style="13" customWidth="1"/>
    <col min="1290" max="1290" width="7.85546875" style="13" bestFit="1" customWidth="1"/>
    <col min="1291" max="1291" width="8.7109375" style="13" bestFit="1" customWidth="1"/>
    <col min="1292" max="1292" width="8.42578125" style="13" bestFit="1" customWidth="1"/>
    <col min="1293" max="1293" width="11.85546875" style="13" bestFit="1" customWidth="1"/>
    <col min="1294" max="1530" width="9.140625" style="13"/>
    <col min="1531" max="1531" width="23.85546875" style="13" customWidth="1"/>
    <col min="1532" max="1532" width="9.85546875" style="13" customWidth="1"/>
    <col min="1533" max="1533" width="1.5703125" style="13" customWidth="1"/>
    <col min="1534" max="1534" width="9.85546875" style="13" bestFit="1" customWidth="1"/>
    <col min="1535" max="1535" width="1.42578125" style="13" customWidth="1"/>
    <col min="1536" max="1536" width="9.140625" style="13"/>
    <col min="1537" max="1537" width="1.5703125" style="13" customWidth="1"/>
    <col min="1538" max="1538" width="9.140625" style="13"/>
    <col min="1539" max="1539" width="1.5703125" style="13" customWidth="1"/>
    <col min="1540" max="1540" width="9.140625" style="13"/>
    <col min="1541" max="1541" width="1.42578125" style="13" customWidth="1"/>
    <col min="1542" max="1543" width="9.140625" style="13"/>
    <col min="1544" max="1544" width="3.85546875" style="13" customWidth="1"/>
    <col min="1545" max="1545" width="9.42578125" style="13" customWidth="1"/>
    <col min="1546" max="1546" width="7.85546875" style="13" bestFit="1" customWidth="1"/>
    <col min="1547" max="1547" width="8.7109375" style="13" bestFit="1" customWidth="1"/>
    <col min="1548" max="1548" width="8.42578125" style="13" bestFit="1" customWidth="1"/>
    <col min="1549" max="1549" width="11.85546875" style="13" bestFit="1" customWidth="1"/>
    <col min="1550" max="1786" width="9.140625" style="13"/>
    <col min="1787" max="1787" width="23.85546875" style="13" customWidth="1"/>
    <col min="1788" max="1788" width="9.85546875" style="13" customWidth="1"/>
    <col min="1789" max="1789" width="1.5703125" style="13" customWidth="1"/>
    <col min="1790" max="1790" width="9.85546875" style="13" bestFit="1" customWidth="1"/>
    <col min="1791" max="1791" width="1.42578125" style="13" customWidth="1"/>
    <col min="1792" max="1792" width="9.140625" style="13"/>
    <col min="1793" max="1793" width="1.5703125" style="13" customWidth="1"/>
    <col min="1794" max="1794" width="9.140625" style="13"/>
    <col min="1795" max="1795" width="1.5703125" style="13" customWidth="1"/>
    <col min="1796" max="1796" width="9.140625" style="13"/>
    <col min="1797" max="1797" width="1.42578125" style="13" customWidth="1"/>
    <col min="1798" max="1799" width="9.140625" style="13"/>
    <col min="1800" max="1800" width="3.85546875" style="13" customWidth="1"/>
    <col min="1801" max="1801" width="9.42578125" style="13" customWidth="1"/>
    <col min="1802" max="1802" width="7.85546875" style="13" bestFit="1" customWidth="1"/>
    <col min="1803" max="1803" width="8.7109375" style="13" bestFit="1" customWidth="1"/>
    <col min="1804" max="1804" width="8.42578125" style="13" bestFit="1" customWidth="1"/>
    <col min="1805" max="1805" width="11.85546875" style="13" bestFit="1" customWidth="1"/>
    <col min="1806" max="2042" width="9.140625" style="13"/>
    <col min="2043" max="2043" width="23.85546875" style="13" customWidth="1"/>
    <col min="2044" max="2044" width="9.85546875" style="13" customWidth="1"/>
    <col min="2045" max="2045" width="1.5703125" style="13" customWidth="1"/>
    <col min="2046" max="2046" width="9.85546875" style="13" bestFit="1" customWidth="1"/>
    <col min="2047" max="2047" width="1.42578125" style="13" customWidth="1"/>
    <col min="2048" max="2048" width="9.140625" style="13"/>
    <col min="2049" max="2049" width="1.5703125" style="13" customWidth="1"/>
    <col min="2050" max="2050" width="9.140625" style="13"/>
    <col min="2051" max="2051" width="1.5703125" style="13" customWidth="1"/>
    <col min="2052" max="2052" width="9.140625" style="13"/>
    <col min="2053" max="2053" width="1.42578125" style="13" customWidth="1"/>
    <col min="2054" max="2055" width="9.140625" style="13"/>
    <col min="2056" max="2056" width="3.85546875" style="13" customWidth="1"/>
    <col min="2057" max="2057" width="9.42578125" style="13" customWidth="1"/>
    <col min="2058" max="2058" width="7.85546875" style="13" bestFit="1" customWidth="1"/>
    <col min="2059" max="2059" width="8.7109375" style="13" bestFit="1" customWidth="1"/>
    <col min="2060" max="2060" width="8.42578125" style="13" bestFit="1" customWidth="1"/>
    <col min="2061" max="2061" width="11.85546875" style="13" bestFit="1" customWidth="1"/>
    <col min="2062" max="2298" width="9.140625" style="13"/>
    <col min="2299" max="2299" width="23.85546875" style="13" customWidth="1"/>
    <col min="2300" max="2300" width="9.85546875" style="13" customWidth="1"/>
    <col min="2301" max="2301" width="1.5703125" style="13" customWidth="1"/>
    <col min="2302" max="2302" width="9.85546875" style="13" bestFit="1" customWidth="1"/>
    <col min="2303" max="2303" width="1.42578125" style="13" customWidth="1"/>
    <col min="2304" max="2304" width="9.140625" style="13"/>
    <col min="2305" max="2305" width="1.5703125" style="13" customWidth="1"/>
    <col min="2306" max="2306" width="9.140625" style="13"/>
    <col min="2307" max="2307" width="1.5703125" style="13" customWidth="1"/>
    <col min="2308" max="2308" width="9.140625" style="13"/>
    <col min="2309" max="2309" width="1.42578125" style="13" customWidth="1"/>
    <col min="2310" max="2311" width="9.140625" style="13"/>
    <col min="2312" max="2312" width="3.85546875" style="13" customWidth="1"/>
    <col min="2313" max="2313" width="9.42578125" style="13" customWidth="1"/>
    <col min="2314" max="2314" width="7.85546875" style="13" bestFit="1" customWidth="1"/>
    <col min="2315" max="2315" width="8.7109375" style="13" bestFit="1" customWidth="1"/>
    <col min="2316" max="2316" width="8.42578125" style="13" bestFit="1" customWidth="1"/>
    <col min="2317" max="2317" width="11.85546875" style="13" bestFit="1" customWidth="1"/>
    <col min="2318" max="2554" width="9.140625" style="13"/>
    <col min="2555" max="2555" width="23.85546875" style="13" customWidth="1"/>
    <col min="2556" max="2556" width="9.85546875" style="13" customWidth="1"/>
    <col min="2557" max="2557" width="1.5703125" style="13" customWidth="1"/>
    <col min="2558" max="2558" width="9.85546875" style="13" bestFit="1" customWidth="1"/>
    <col min="2559" max="2559" width="1.42578125" style="13" customWidth="1"/>
    <col min="2560" max="2560" width="9.140625" style="13"/>
    <col min="2561" max="2561" width="1.5703125" style="13" customWidth="1"/>
    <col min="2562" max="2562" width="9.140625" style="13"/>
    <col min="2563" max="2563" width="1.5703125" style="13" customWidth="1"/>
    <col min="2564" max="2564" width="9.140625" style="13"/>
    <col min="2565" max="2565" width="1.42578125" style="13" customWidth="1"/>
    <col min="2566" max="2567" width="9.140625" style="13"/>
    <col min="2568" max="2568" width="3.85546875" style="13" customWidth="1"/>
    <col min="2569" max="2569" width="9.42578125" style="13" customWidth="1"/>
    <col min="2570" max="2570" width="7.85546875" style="13" bestFit="1" customWidth="1"/>
    <col min="2571" max="2571" width="8.7109375" style="13" bestFit="1" customWidth="1"/>
    <col min="2572" max="2572" width="8.42578125" style="13" bestFit="1" customWidth="1"/>
    <col min="2573" max="2573" width="11.85546875" style="13" bestFit="1" customWidth="1"/>
    <col min="2574" max="2810" width="9.140625" style="13"/>
    <col min="2811" max="2811" width="23.85546875" style="13" customWidth="1"/>
    <col min="2812" max="2812" width="9.85546875" style="13" customWidth="1"/>
    <col min="2813" max="2813" width="1.5703125" style="13" customWidth="1"/>
    <col min="2814" max="2814" width="9.85546875" style="13" bestFit="1" customWidth="1"/>
    <col min="2815" max="2815" width="1.42578125" style="13" customWidth="1"/>
    <col min="2816" max="2816" width="9.140625" style="13"/>
    <col min="2817" max="2817" width="1.5703125" style="13" customWidth="1"/>
    <col min="2818" max="2818" width="9.140625" style="13"/>
    <col min="2819" max="2819" width="1.5703125" style="13" customWidth="1"/>
    <col min="2820" max="2820" width="9.140625" style="13"/>
    <col min="2821" max="2821" width="1.42578125" style="13" customWidth="1"/>
    <col min="2822" max="2823" width="9.140625" style="13"/>
    <col min="2824" max="2824" width="3.85546875" style="13" customWidth="1"/>
    <col min="2825" max="2825" width="9.42578125" style="13" customWidth="1"/>
    <col min="2826" max="2826" width="7.85546875" style="13" bestFit="1" customWidth="1"/>
    <col min="2827" max="2827" width="8.7109375" style="13" bestFit="1" customWidth="1"/>
    <col min="2828" max="2828" width="8.42578125" style="13" bestFit="1" customWidth="1"/>
    <col min="2829" max="2829" width="11.85546875" style="13" bestFit="1" customWidth="1"/>
    <col min="2830" max="3066" width="9.140625" style="13"/>
    <col min="3067" max="3067" width="23.85546875" style="13" customWidth="1"/>
    <col min="3068" max="3068" width="9.85546875" style="13" customWidth="1"/>
    <col min="3069" max="3069" width="1.5703125" style="13" customWidth="1"/>
    <col min="3070" max="3070" width="9.85546875" style="13" bestFit="1" customWidth="1"/>
    <col min="3071" max="3071" width="1.42578125" style="13" customWidth="1"/>
    <col min="3072" max="3072" width="9.140625" style="13"/>
    <col min="3073" max="3073" width="1.5703125" style="13" customWidth="1"/>
    <col min="3074" max="3074" width="9.140625" style="13"/>
    <col min="3075" max="3075" width="1.5703125" style="13" customWidth="1"/>
    <col min="3076" max="3076" width="9.140625" style="13"/>
    <col min="3077" max="3077" width="1.42578125" style="13" customWidth="1"/>
    <col min="3078" max="3079" width="9.140625" style="13"/>
    <col min="3080" max="3080" width="3.85546875" style="13" customWidth="1"/>
    <col min="3081" max="3081" width="9.42578125" style="13" customWidth="1"/>
    <col min="3082" max="3082" width="7.85546875" style="13" bestFit="1" customWidth="1"/>
    <col min="3083" max="3083" width="8.7109375" style="13" bestFit="1" customWidth="1"/>
    <col min="3084" max="3084" width="8.42578125" style="13" bestFit="1" customWidth="1"/>
    <col min="3085" max="3085" width="11.85546875" style="13" bestFit="1" customWidth="1"/>
    <col min="3086" max="3322" width="9.140625" style="13"/>
    <col min="3323" max="3323" width="23.85546875" style="13" customWidth="1"/>
    <col min="3324" max="3324" width="9.85546875" style="13" customWidth="1"/>
    <col min="3325" max="3325" width="1.5703125" style="13" customWidth="1"/>
    <col min="3326" max="3326" width="9.85546875" style="13" bestFit="1" customWidth="1"/>
    <col min="3327" max="3327" width="1.42578125" style="13" customWidth="1"/>
    <col min="3328" max="3328" width="9.140625" style="13"/>
    <col min="3329" max="3329" width="1.5703125" style="13" customWidth="1"/>
    <col min="3330" max="3330" width="9.140625" style="13"/>
    <col min="3331" max="3331" width="1.5703125" style="13" customWidth="1"/>
    <col min="3332" max="3332" width="9.140625" style="13"/>
    <col min="3333" max="3333" width="1.42578125" style="13" customWidth="1"/>
    <col min="3334" max="3335" width="9.140625" style="13"/>
    <col min="3336" max="3336" width="3.85546875" style="13" customWidth="1"/>
    <col min="3337" max="3337" width="9.42578125" style="13" customWidth="1"/>
    <col min="3338" max="3338" width="7.85546875" style="13" bestFit="1" customWidth="1"/>
    <col min="3339" max="3339" width="8.7109375" style="13" bestFit="1" customWidth="1"/>
    <col min="3340" max="3340" width="8.42578125" style="13" bestFit="1" customWidth="1"/>
    <col min="3341" max="3341" width="11.85546875" style="13" bestFit="1" customWidth="1"/>
    <col min="3342" max="3578" width="9.140625" style="13"/>
    <col min="3579" max="3579" width="23.85546875" style="13" customWidth="1"/>
    <col min="3580" max="3580" width="9.85546875" style="13" customWidth="1"/>
    <col min="3581" max="3581" width="1.5703125" style="13" customWidth="1"/>
    <col min="3582" max="3582" width="9.85546875" style="13" bestFit="1" customWidth="1"/>
    <col min="3583" max="3583" width="1.42578125" style="13" customWidth="1"/>
    <col min="3584" max="3584" width="9.140625" style="13"/>
    <col min="3585" max="3585" width="1.5703125" style="13" customWidth="1"/>
    <col min="3586" max="3586" width="9.140625" style="13"/>
    <col min="3587" max="3587" width="1.5703125" style="13" customWidth="1"/>
    <col min="3588" max="3588" width="9.140625" style="13"/>
    <col min="3589" max="3589" width="1.42578125" style="13" customWidth="1"/>
    <col min="3590" max="3591" width="9.140625" style="13"/>
    <col min="3592" max="3592" width="3.85546875" style="13" customWidth="1"/>
    <col min="3593" max="3593" width="9.42578125" style="13" customWidth="1"/>
    <col min="3594" max="3594" width="7.85546875" style="13" bestFit="1" customWidth="1"/>
    <col min="3595" max="3595" width="8.7109375" style="13" bestFit="1" customWidth="1"/>
    <col min="3596" max="3596" width="8.42578125" style="13" bestFit="1" customWidth="1"/>
    <col min="3597" max="3597" width="11.85546875" style="13" bestFit="1" customWidth="1"/>
    <col min="3598" max="3834" width="9.140625" style="13"/>
    <col min="3835" max="3835" width="23.85546875" style="13" customWidth="1"/>
    <col min="3836" max="3836" width="9.85546875" style="13" customWidth="1"/>
    <col min="3837" max="3837" width="1.5703125" style="13" customWidth="1"/>
    <col min="3838" max="3838" width="9.85546875" style="13" bestFit="1" customWidth="1"/>
    <col min="3839" max="3839" width="1.42578125" style="13" customWidth="1"/>
    <col min="3840" max="3840" width="9.140625" style="13"/>
    <col min="3841" max="3841" width="1.5703125" style="13" customWidth="1"/>
    <col min="3842" max="3842" width="9.140625" style="13"/>
    <col min="3843" max="3843" width="1.5703125" style="13" customWidth="1"/>
    <col min="3844" max="3844" width="9.140625" style="13"/>
    <col min="3845" max="3845" width="1.42578125" style="13" customWidth="1"/>
    <col min="3846" max="3847" width="9.140625" style="13"/>
    <col min="3848" max="3848" width="3.85546875" style="13" customWidth="1"/>
    <col min="3849" max="3849" width="9.42578125" style="13" customWidth="1"/>
    <col min="3850" max="3850" width="7.85546875" style="13" bestFit="1" customWidth="1"/>
    <col min="3851" max="3851" width="8.7109375" style="13" bestFit="1" customWidth="1"/>
    <col min="3852" max="3852" width="8.42578125" style="13" bestFit="1" customWidth="1"/>
    <col min="3853" max="3853" width="11.85546875" style="13" bestFit="1" customWidth="1"/>
    <col min="3854" max="4090" width="9.140625" style="13"/>
    <col min="4091" max="4091" width="23.85546875" style="13" customWidth="1"/>
    <col min="4092" max="4092" width="9.85546875" style="13" customWidth="1"/>
    <col min="4093" max="4093" width="1.5703125" style="13" customWidth="1"/>
    <col min="4094" max="4094" width="9.85546875" style="13" bestFit="1" customWidth="1"/>
    <col min="4095" max="4095" width="1.42578125" style="13" customWidth="1"/>
    <col min="4096" max="4096" width="9.140625" style="13"/>
    <col min="4097" max="4097" width="1.5703125" style="13" customWidth="1"/>
    <col min="4098" max="4098" width="9.140625" style="13"/>
    <col min="4099" max="4099" width="1.5703125" style="13" customWidth="1"/>
    <col min="4100" max="4100" width="9.140625" style="13"/>
    <col min="4101" max="4101" width="1.42578125" style="13" customWidth="1"/>
    <col min="4102" max="4103" width="9.140625" style="13"/>
    <col min="4104" max="4104" width="3.85546875" style="13" customWidth="1"/>
    <col min="4105" max="4105" width="9.42578125" style="13" customWidth="1"/>
    <col min="4106" max="4106" width="7.85546875" style="13" bestFit="1" customWidth="1"/>
    <col min="4107" max="4107" width="8.7109375" style="13" bestFit="1" customWidth="1"/>
    <col min="4108" max="4108" width="8.42578125" style="13" bestFit="1" customWidth="1"/>
    <col min="4109" max="4109" width="11.85546875" style="13" bestFit="1" customWidth="1"/>
    <col min="4110" max="4346" width="9.140625" style="13"/>
    <col min="4347" max="4347" width="23.85546875" style="13" customWidth="1"/>
    <col min="4348" max="4348" width="9.85546875" style="13" customWidth="1"/>
    <col min="4349" max="4349" width="1.5703125" style="13" customWidth="1"/>
    <col min="4350" max="4350" width="9.85546875" style="13" bestFit="1" customWidth="1"/>
    <col min="4351" max="4351" width="1.42578125" style="13" customWidth="1"/>
    <col min="4352" max="4352" width="9.140625" style="13"/>
    <col min="4353" max="4353" width="1.5703125" style="13" customWidth="1"/>
    <col min="4354" max="4354" width="9.140625" style="13"/>
    <col min="4355" max="4355" width="1.5703125" style="13" customWidth="1"/>
    <col min="4356" max="4356" width="9.140625" style="13"/>
    <col min="4357" max="4357" width="1.42578125" style="13" customWidth="1"/>
    <col min="4358" max="4359" width="9.140625" style="13"/>
    <col min="4360" max="4360" width="3.85546875" style="13" customWidth="1"/>
    <col min="4361" max="4361" width="9.42578125" style="13" customWidth="1"/>
    <col min="4362" max="4362" width="7.85546875" style="13" bestFit="1" customWidth="1"/>
    <col min="4363" max="4363" width="8.7109375" style="13" bestFit="1" customWidth="1"/>
    <col min="4364" max="4364" width="8.42578125" style="13" bestFit="1" customWidth="1"/>
    <col min="4365" max="4365" width="11.85546875" style="13" bestFit="1" customWidth="1"/>
    <col min="4366" max="4602" width="9.140625" style="13"/>
    <col min="4603" max="4603" width="23.85546875" style="13" customWidth="1"/>
    <col min="4604" max="4604" width="9.85546875" style="13" customWidth="1"/>
    <col min="4605" max="4605" width="1.5703125" style="13" customWidth="1"/>
    <col min="4606" max="4606" width="9.85546875" style="13" bestFit="1" customWidth="1"/>
    <col min="4607" max="4607" width="1.42578125" style="13" customWidth="1"/>
    <col min="4608" max="4608" width="9.140625" style="13"/>
    <col min="4609" max="4609" width="1.5703125" style="13" customWidth="1"/>
    <col min="4610" max="4610" width="9.140625" style="13"/>
    <col min="4611" max="4611" width="1.5703125" style="13" customWidth="1"/>
    <col min="4612" max="4612" width="9.140625" style="13"/>
    <col min="4613" max="4613" width="1.42578125" style="13" customWidth="1"/>
    <col min="4614" max="4615" width="9.140625" style="13"/>
    <col min="4616" max="4616" width="3.85546875" style="13" customWidth="1"/>
    <col min="4617" max="4617" width="9.42578125" style="13" customWidth="1"/>
    <col min="4618" max="4618" width="7.85546875" style="13" bestFit="1" customWidth="1"/>
    <col min="4619" max="4619" width="8.7109375" style="13" bestFit="1" customWidth="1"/>
    <col min="4620" max="4620" width="8.42578125" style="13" bestFit="1" customWidth="1"/>
    <col min="4621" max="4621" width="11.85546875" style="13" bestFit="1" customWidth="1"/>
    <col min="4622" max="4858" width="9.140625" style="13"/>
    <col min="4859" max="4859" width="23.85546875" style="13" customWidth="1"/>
    <col min="4860" max="4860" width="9.85546875" style="13" customWidth="1"/>
    <col min="4861" max="4861" width="1.5703125" style="13" customWidth="1"/>
    <col min="4862" max="4862" width="9.85546875" style="13" bestFit="1" customWidth="1"/>
    <col min="4863" max="4863" width="1.42578125" style="13" customWidth="1"/>
    <col min="4864" max="4864" width="9.140625" style="13"/>
    <col min="4865" max="4865" width="1.5703125" style="13" customWidth="1"/>
    <col min="4866" max="4866" width="9.140625" style="13"/>
    <col min="4867" max="4867" width="1.5703125" style="13" customWidth="1"/>
    <col min="4868" max="4868" width="9.140625" style="13"/>
    <col min="4869" max="4869" width="1.42578125" style="13" customWidth="1"/>
    <col min="4870" max="4871" width="9.140625" style="13"/>
    <col min="4872" max="4872" width="3.85546875" style="13" customWidth="1"/>
    <col min="4873" max="4873" width="9.42578125" style="13" customWidth="1"/>
    <col min="4874" max="4874" width="7.85546875" style="13" bestFit="1" customWidth="1"/>
    <col min="4875" max="4875" width="8.7109375" style="13" bestFit="1" customWidth="1"/>
    <col min="4876" max="4876" width="8.42578125" style="13" bestFit="1" customWidth="1"/>
    <col min="4877" max="4877" width="11.85546875" style="13" bestFit="1" customWidth="1"/>
    <col min="4878" max="5114" width="9.140625" style="13"/>
    <col min="5115" max="5115" width="23.85546875" style="13" customWidth="1"/>
    <col min="5116" max="5116" width="9.85546875" style="13" customWidth="1"/>
    <col min="5117" max="5117" width="1.5703125" style="13" customWidth="1"/>
    <col min="5118" max="5118" width="9.85546875" style="13" bestFit="1" customWidth="1"/>
    <col min="5119" max="5119" width="1.42578125" style="13" customWidth="1"/>
    <col min="5120" max="5120" width="9.140625" style="13"/>
    <col min="5121" max="5121" width="1.5703125" style="13" customWidth="1"/>
    <col min="5122" max="5122" width="9.140625" style="13"/>
    <col min="5123" max="5123" width="1.5703125" style="13" customWidth="1"/>
    <col min="5124" max="5124" width="9.140625" style="13"/>
    <col min="5125" max="5125" width="1.42578125" style="13" customWidth="1"/>
    <col min="5126" max="5127" width="9.140625" style="13"/>
    <col min="5128" max="5128" width="3.85546875" style="13" customWidth="1"/>
    <col min="5129" max="5129" width="9.42578125" style="13" customWidth="1"/>
    <col min="5130" max="5130" width="7.85546875" style="13" bestFit="1" customWidth="1"/>
    <col min="5131" max="5131" width="8.7109375" style="13" bestFit="1" customWidth="1"/>
    <col min="5132" max="5132" width="8.42578125" style="13" bestFit="1" customWidth="1"/>
    <col min="5133" max="5133" width="11.85546875" style="13" bestFit="1" customWidth="1"/>
    <col min="5134" max="5370" width="9.140625" style="13"/>
    <col min="5371" max="5371" width="23.85546875" style="13" customWidth="1"/>
    <col min="5372" max="5372" width="9.85546875" style="13" customWidth="1"/>
    <col min="5373" max="5373" width="1.5703125" style="13" customWidth="1"/>
    <col min="5374" max="5374" width="9.85546875" style="13" bestFit="1" customWidth="1"/>
    <col min="5375" max="5375" width="1.42578125" style="13" customWidth="1"/>
    <col min="5376" max="5376" width="9.140625" style="13"/>
    <col min="5377" max="5377" width="1.5703125" style="13" customWidth="1"/>
    <col min="5378" max="5378" width="9.140625" style="13"/>
    <col min="5379" max="5379" width="1.5703125" style="13" customWidth="1"/>
    <col min="5380" max="5380" width="9.140625" style="13"/>
    <col min="5381" max="5381" width="1.42578125" style="13" customWidth="1"/>
    <col min="5382" max="5383" width="9.140625" style="13"/>
    <col min="5384" max="5384" width="3.85546875" style="13" customWidth="1"/>
    <col min="5385" max="5385" width="9.42578125" style="13" customWidth="1"/>
    <col min="5386" max="5386" width="7.85546875" style="13" bestFit="1" customWidth="1"/>
    <col min="5387" max="5387" width="8.7109375" style="13" bestFit="1" customWidth="1"/>
    <col min="5388" max="5388" width="8.42578125" style="13" bestFit="1" customWidth="1"/>
    <col min="5389" max="5389" width="11.85546875" style="13" bestFit="1" customWidth="1"/>
    <col min="5390" max="5626" width="9.140625" style="13"/>
    <col min="5627" max="5627" width="23.85546875" style="13" customWidth="1"/>
    <col min="5628" max="5628" width="9.85546875" style="13" customWidth="1"/>
    <col min="5629" max="5629" width="1.5703125" style="13" customWidth="1"/>
    <col min="5630" max="5630" width="9.85546875" style="13" bestFit="1" customWidth="1"/>
    <col min="5631" max="5631" width="1.42578125" style="13" customWidth="1"/>
    <col min="5632" max="5632" width="9.140625" style="13"/>
    <col min="5633" max="5633" width="1.5703125" style="13" customWidth="1"/>
    <col min="5634" max="5634" width="9.140625" style="13"/>
    <col min="5635" max="5635" width="1.5703125" style="13" customWidth="1"/>
    <col min="5636" max="5636" width="9.140625" style="13"/>
    <col min="5637" max="5637" width="1.42578125" style="13" customWidth="1"/>
    <col min="5638" max="5639" width="9.140625" style="13"/>
    <col min="5640" max="5640" width="3.85546875" style="13" customWidth="1"/>
    <col min="5641" max="5641" width="9.42578125" style="13" customWidth="1"/>
    <col min="5642" max="5642" width="7.85546875" style="13" bestFit="1" customWidth="1"/>
    <col min="5643" max="5643" width="8.7109375" style="13" bestFit="1" customWidth="1"/>
    <col min="5644" max="5644" width="8.42578125" style="13" bestFit="1" customWidth="1"/>
    <col min="5645" max="5645" width="11.85546875" style="13" bestFit="1" customWidth="1"/>
    <col min="5646" max="5882" width="9.140625" style="13"/>
    <col min="5883" max="5883" width="23.85546875" style="13" customWidth="1"/>
    <col min="5884" max="5884" width="9.85546875" style="13" customWidth="1"/>
    <col min="5885" max="5885" width="1.5703125" style="13" customWidth="1"/>
    <col min="5886" max="5886" width="9.85546875" style="13" bestFit="1" customWidth="1"/>
    <col min="5887" max="5887" width="1.42578125" style="13" customWidth="1"/>
    <col min="5888" max="5888" width="9.140625" style="13"/>
    <col min="5889" max="5889" width="1.5703125" style="13" customWidth="1"/>
    <col min="5890" max="5890" width="9.140625" style="13"/>
    <col min="5891" max="5891" width="1.5703125" style="13" customWidth="1"/>
    <col min="5892" max="5892" width="9.140625" style="13"/>
    <col min="5893" max="5893" width="1.42578125" style="13" customWidth="1"/>
    <col min="5894" max="5895" width="9.140625" style="13"/>
    <col min="5896" max="5896" width="3.85546875" style="13" customWidth="1"/>
    <col min="5897" max="5897" width="9.42578125" style="13" customWidth="1"/>
    <col min="5898" max="5898" width="7.85546875" style="13" bestFit="1" customWidth="1"/>
    <col min="5899" max="5899" width="8.7109375" style="13" bestFit="1" customWidth="1"/>
    <col min="5900" max="5900" width="8.42578125" style="13" bestFit="1" customWidth="1"/>
    <col min="5901" max="5901" width="11.85546875" style="13" bestFit="1" customWidth="1"/>
    <col min="5902" max="6138" width="9.140625" style="13"/>
    <col min="6139" max="6139" width="23.85546875" style="13" customWidth="1"/>
    <col min="6140" max="6140" width="9.85546875" style="13" customWidth="1"/>
    <col min="6141" max="6141" width="1.5703125" style="13" customWidth="1"/>
    <col min="6142" max="6142" width="9.85546875" style="13" bestFit="1" customWidth="1"/>
    <col min="6143" max="6143" width="1.42578125" style="13" customWidth="1"/>
    <col min="6144" max="6144" width="9.140625" style="13"/>
    <col min="6145" max="6145" width="1.5703125" style="13" customWidth="1"/>
    <col min="6146" max="6146" width="9.140625" style="13"/>
    <col min="6147" max="6147" width="1.5703125" style="13" customWidth="1"/>
    <col min="6148" max="6148" width="9.140625" style="13"/>
    <col min="6149" max="6149" width="1.42578125" style="13" customWidth="1"/>
    <col min="6150" max="6151" width="9.140625" style="13"/>
    <col min="6152" max="6152" width="3.85546875" style="13" customWidth="1"/>
    <col min="6153" max="6153" width="9.42578125" style="13" customWidth="1"/>
    <col min="6154" max="6154" width="7.85546875" style="13" bestFit="1" customWidth="1"/>
    <col min="6155" max="6155" width="8.7109375" style="13" bestFit="1" customWidth="1"/>
    <col min="6156" max="6156" width="8.42578125" style="13" bestFit="1" customWidth="1"/>
    <col min="6157" max="6157" width="11.85546875" style="13" bestFit="1" customWidth="1"/>
    <col min="6158" max="6394" width="9.140625" style="13"/>
    <col min="6395" max="6395" width="23.85546875" style="13" customWidth="1"/>
    <col min="6396" max="6396" width="9.85546875" style="13" customWidth="1"/>
    <col min="6397" max="6397" width="1.5703125" style="13" customWidth="1"/>
    <col min="6398" max="6398" width="9.85546875" style="13" bestFit="1" customWidth="1"/>
    <col min="6399" max="6399" width="1.42578125" style="13" customWidth="1"/>
    <col min="6400" max="6400" width="9.140625" style="13"/>
    <col min="6401" max="6401" width="1.5703125" style="13" customWidth="1"/>
    <col min="6402" max="6402" width="9.140625" style="13"/>
    <col min="6403" max="6403" width="1.5703125" style="13" customWidth="1"/>
    <col min="6404" max="6404" width="9.140625" style="13"/>
    <col min="6405" max="6405" width="1.42578125" style="13" customWidth="1"/>
    <col min="6406" max="6407" width="9.140625" style="13"/>
    <col min="6408" max="6408" width="3.85546875" style="13" customWidth="1"/>
    <col min="6409" max="6409" width="9.42578125" style="13" customWidth="1"/>
    <col min="6410" max="6410" width="7.85546875" style="13" bestFit="1" customWidth="1"/>
    <col min="6411" max="6411" width="8.7109375" style="13" bestFit="1" customWidth="1"/>
    <col min="6412" max="6412" width="8.42578125" style="13" bestFit="1" customWidth="1"/>
    <col min="6413" max="6413" width="11.85546875" style="13" bestFit="1" customWidth="1"/>
    <col min="6414" max="6650" width="9.140625" style="13"/>
    <col min="6651" max="6651" width="23.85546875" style="13" customWidth="1"/>
    <col min="6652" max="6652" width="9.85546875" style="13" customWidth="1"/>
    <col min="6653" max="6653" width="1.5703125" style="13" customWidth="1"/>
    <col min="6654" max="6654" width="9.85546875" style="13" bestFit="1" customWidth="1"/>
    <col min="6655" max="6655" width="1.42578125" style="13" customWidth="1"/>
    <col min="6656" max="6656" width="9.140625" style="13"/>
    <col min="6657" max="6657" width="1.5703125" style="13" customWidth="1"/>
    <col min="6658" max="6658" width="9.140625" style="13"/>
    <col min="6659" max="6659" width="1.5703125" style="13" customWidth="1"/>
    <col min="6660" max="6660" width="9.140625" style="13"/>
    <col min="6661" max="6661" width="1.42578125" style="13" customWidth="1"/>
    <col min="6662" max="6663" width="9.140625" style="13"/>
    <col min="6664" max="6664" width="3.85546875" style="13" customWidth="1"/>
    <col min="6665" max="6665" width="9.42578125" style="13" customWidth="1"/>
    <col min="6666" max="6666" width="7.85546875" style="13" bestFit="1" customWidth="1"/>
    <col min="6667" max="6667" width="8.7109375" style="13" bestFit="1" customWidth="1"/>
    <col min="6668" max="6668" width="8.42578125" style="13" bestFit="1" customWidth="1"/>
    <col min="6669" max="6669" width="11.85546875" style="13" bestFit="1" customWidth="1"/>
    <col min="6670" max="6906" width="9.140625" style="13"/>
    <col min="6907" max="6907" width="23.85546875" style="13" customWidth="1"/>
    <col min="6908" max="6908" width="9.85546875" style="13" customWidth="1"/>
    <col min="6909" max="6909" width="1.5703125" style="13" customWidth="1"/>
    <col min="6910" max="6910" width="9.85546875" style="13" bestFit="1" customWidth="1"/>
    <col min="6911" max="6911" width="1.42578125" style="13" customWidth="1"/>
    <col min="6912" max="6912" width="9.140625" style="13"/>
    <col min="6913" max="6913" width="1.5703125" style="13" customWidth="1"/>
    <col min="6914" max="6914" width="9.140625" style="13"/>
    <col min="6915" max="6915" width="1.5703125" style="13" customWidth="1"/>
    <col min="6916" max="6916" width="9.140625" style="13"/>
    <col min="6917" max="6917" width="1.42578125" style="13" customWidth="1"/>
    <col min="6918" max="6919" width="9.140625" style="13"/>
    <col min="6920" max="6920" width="3.85546875" style="13" customWidth="1"/>
    <col min="6921" max="6921" width="9.42578125" style="13" customWidth="1"/>
    <col min="6922" max="6922" width="7.85546875" style="13" bestFit="1" customWidth="1"/>
    <col min="6923" max="6923" width="8.7109375" style="13" bestFit="1" customWidth="1"/>
    <col min="6924" max="6924" width="8.42578125" style="13" bestFit="1" customWidth="1"/>
    <col min="6925" max="6925" width="11.85546875" style="13" bestFit="1" customWidth="1"/>
    <col min="6926" max="7162" width="9.140625" style="13"/>
    <col min="7163" max="7163" width="23.85546875" style="13" customWidth="1"/>
    <col min="7164" max="7164" width="9.85546875" style="13" customWidth="1"/>
    <col min="7165" max="7165" width="1.5703125" style="13" customWidth="1"/>
    <col min="7166" max="7166" width="9.85546875" style="13" bestFit="1" customWidth="1"/>
    <col min="7167" max="7167" width="1.42578125" style="13" customWidth="1"/>
    <col min="7168" max="7168" width="9.140625" style="13"/>
    <col min="7169" max="7169" width="1.5703125" style="13" customWidth="1"/>
    <col min="7170" max="7170" width="9.140625" style="13"/>
    <col min="7171" max="7171" width="1.5703125" style="13" customWidth="1"/>
    <col min="7172" max="7172" width="9.140625" style="13"/>
    <col min="7173" max="7173" width="1.42578125" style="13" customWidth="1"/>
    <col min="7174" max="7175" width="9.140625" style="13"/>
    <col min="7176" max="7176" width="3.85546875" style="13" customWidth="1"/>
    <col min="7177" max="7177" width="9.42578125" style="13" customWidth="1"/>
    <col min="7178" max="7178" width="7.85546875" style="13" bestFit="1" customWidth="1"/>
    <col min="7179" max="7179" width="8.7109375" style="13" bestFit="1" customWidth="1"/>
    <col min="7180" max="7180" width="8.42578125" style="13" bestFit="1" customWidth="1"/>
    <col min="7181" max="7181" width="11.85546875" style="13" bestFit="1" customWidth="1"/>
    <col min="7182" max="7418" width="9.140625" style="13"/>
    <col min="7419" max="7419" width="23.85546875" style="13" customWidth="1"/>
    <col min="7420" max="7420" width="9.85546875" style="13" customWidth="1"/>
    <col min="7421" max="7421" width="1.5703125" style="13" customWidth="1"/>
    <col min="7422" max="7422" width="9.85546875" style="13" bestFit="1" customWidth="1"/>
    <col min="7423" max="7423" width="1.42578125" style="13" customWidth="1"/>
    <col min="7424" max="7424" width="9.140625" style="13"/>
    <col min="7425" max="7425" width="1.5703125" style="13" customWidth="1"/>
    <col min="7426" max="7426" width="9.140625" style="13"/>
    <col min="7427" max="7427" width="1.5703125" style="13" customWidth="1"/>
    <col min="7428" max="7428" width="9.140625" style="13"/>
    <col min="7429" max="7429" width="1.42578125" style="13" customWidth="1"/>
    <col min="7430" max="7431" width="9.140625" style="13"/>
    <col min="7432" max="7432" width="3.85546875" style="13" customWidth="1"/>
    <col min="7433" max="7433" width="9.42578125" style="13" customWidth="1"/>
    <col min="7434" max="7434" width="7.85546875" style="13" bestFit="1" customWidth="1"/>
    <col min="7435" max="7435" width="8.7109375" style="13" bestFit="1" customWidth="1"/>
    <col min="7436" max="7436" width="8.42578125" style="13" bestFit="1" customWidth="1"/>
    <col min="7437" max="7437" width="11.85546875" style="13" bestFit="1" customWidth="1"/>
    <col min="7438" max="7674" width="9.140625" style="13"/>
    <col min="7675" max="7675" width="23.85546875" style="13" customWidth="1"/>
    <col min="7676" max="7676" width="9.85546875" style="13" customWidth="1"/>
    <col min="7677" max="7677" width="1.5703125" style="13" customWidth="1"/>
    <col min="7678" max="7678" width="9.85546875" style="13" bestFit="1" customWidth="1"/>
    <col min="7679" max="7679" width="1.42578125" style="13" customWidth="1"/>
    <col min="7680" max="7680" width="9.140625" style="13"/>
    <col min="7681" max="7681" width="1.5703125" style="13" customWidth="1"/>
    <col min="7682" max="7682" width="9.140625" style="13"/>
    <col min="7683" max="7683" width="1.5703125" style="13" customWidth="1"/>
    <col min="7684" max="7684" width="9.140625" style="13"/>
    <col min="7685" max="7685" width="1.42578125" style="13" customWidth="1"/>
    <col min="7686" max="7687" width="9.140625" style="13"/>
    <col min="7688" max="7688" width="3.85546875" style="13" customWidth="1"/>
    <col min="7689" max="7689" width="9.42578125" style="13" customWidth="1"/>
    <col min="7690" max="7690" width="7.85546875" style="13" bestFit="1" customWidth="1"/>
    <col min="7691" max="7691" width="8.7109375" style="13" bestFit="1" customWidth="1"/>
    <col min="7692" max="7692" width="8.42578125" style="13" bestFit="1" customWidth="1"/>
    <col min="7693" max="7693" width="11.85546875" style="13" bestFit="1" customWidth="1"/>
    <col min="7694" max="7930" width="9.140625" style="13"/>
    <col min="7931" max="7931" width="23.85546875" style="13" customWidth="1"/>
    <col min="7932" max="7932" width="9.85546875" style="13" customWidth="1"/>
    <col min="7933" max="7933" width="1.5703125" style="13" customWidth="1"/>
    <col min="7934" max="7934" width="9.85546875" style="13" bestFit="1" customWidth="1"/>
    <col min="7935" max="7935" width="1.42578125" style="13" customWidth="1"/>
    <col min="7936" max="7936" width="9.140625" style="13"/>
    <col min="7937" max="7937" width="1.5703125" style="13" customWidth="1"/>
    <col min="7938" max="7938" width="9.140625" style="13"/>
    <col min="7939" max="7939" width="1.5703125" style="13" customWidth="1"/>
    <col min="7940" max="7940" width="9.140625" style="13"/>
    <col min="7941" max="7941" width="1.42578125" style="13" customWidth="1"/>
    <col min="7942" max="7943" width="9.140625" style="13"/>
    <col min="7944" max="7944" width="3.85546875" style="13" customWidth="1"/>
    <col min="7945" max="7945" width="9.42578125" style="13" customWidth="1"/>
    <col min="7946" max="7946" width="7.85546875" style="13" bestFit="1" customWidth="1"/>
    <col min="7947" max="7947" width="8.7109375" style="13" bestFit="1" customWidth="1"/>
    <col min="7948" max="7948" width="8.42578125" style="13" bestFit="1" customWidth="1"/>
    <col min="7949" max="7949" width="11.85546875" style="13" bestFit="1" customWidth="1"/>
    <col min="7950" max="8186" width="9.140625" style="13"/>
    <col min="8187" max="8187" width="23.85546875" style="13" customWidth="1"/>
    <col min="8188" max="8188" width="9.85546875" style="13" customWidth="1"/>
    <col min="8189" max="8189" width="1.5703125" style="13" customWidth="1"/>
    <col min="8190" max="8190" width="9.85546875" style="13" bestFit="1" customWidth="1"/>
    <col min="8191" max="8191" width="1.42578125" style="13" customWidth="1"/>
    <col min="8192" max="8192" width="9.140625" style="13"/>
    <col min="8193" max="8193" width="1.5703125" style="13" customWidth="1"/>
    <col min="8194" max="8194" width="9.140625" style="13"/>
    <col min="8195" max="8195" width="1.5703125" style="13" customWidth="1"/>
    <col min="8196" max="8196" width="9.140625" style="13"/>
    <col min="8197" max="8197" width="1.42578125" style="13" customWidth="1"/>
    <col min="8198" max="8199" width="9.140625" style="13"/>
    <col min="8200" max="8200" width="3.85546875" style="13" customWidth="1"/>
    <col min="8201" max="8201" width="9.42578125" style="13" customWidth="1"/>
    <col min="8202" max="8202" width="7.85546875" style="13" bestFit="1" customWidth="1"/>
    <col min="8203" max="8203" width="8.7109375" style="13" bestFit="1" customWidth="1"/>
    <col min="8204" max="8204" width="8.42578125" style="13" bestFit="1" customWidth="1"/>
    <col min="8205" max="8205" width="11.85546875" style="13" bestFit="1" customWidth="1"/>
    <col min="8206" max="8442" width="9.140625" style="13"/>
    <col min="8443" max="8443" width="23.85546875" style="13" customWidth="1"/>
    <col min="8444" max="8444" width="9.85546875" style="13" customWidth="1"/>
    <col min="8445" max="8445" width="1.5703125" style="13" customWidth="1"/>
    <col min="8446" max="8446" width="9.85546875" style="13" bestFit="1" customWidth="1"/>
    <col min="8447" max="8447" width="1.42578125" style="13" customWidth="1"/>
    <col min="8448" max="8448" width="9.140625" style="13"/>
    <col min="8449" max="8449" width="1.5703125" style="13" customWidth="1"/>
    <col min="8450" max="8450" width="9.140625" style="13"/>
    <col min="8451" max="8451" width="1.5703125" style="13" customWidth="1"/>
    <col min="8452" max="8452" width="9.140625" style="13"/>
    <col min="8453" max="8453" width="1.42578125" style="13" customWidth="1"/>
    <col min="8454" max="8455" width="9.140625" style="13"/>
    <col min="8456" max="8456" width="3.85546875" style="13" customWidth="1"/>
    <col min="8457" max="8457" width="9.42578125" style="13" customWidth="1"/>
    <col min="8458" max="8458" width="7.85546875" style="13" bestFit="1" customWidth="1"/>
    <col min="8459" max="8459" width="8.7109375" style="13" bestFit="1" customWidth="1"/>
    <col min="8460" max="8460" width="8.42578125" style="13" bestFit="1" customWidth="1"/>
    <col min="8461" max="8461" width="11.85546875" style="13" bestFit="1" customWidth="1"/>
    <col min="8462" max="8698" width="9.140625" style="13"/>
    <col min="8699" max="8699" width="23.85546875" style="13" customWidth="1"/>
    <col min="8700" max="8700" width="9.85546875" style="13" customWidth="1"/>
    <col min="8701" max="8701" width="1.5703125" style="13" customWidth="1"/>
    <col min="8702" max="8702" width="9.85546875" style="13" bestFit="1" customWidth="1"/>
    <col min="8703" max="8703" width="1.42578125" style="13" customWidth="1"/>
    <col min="8704" max="8704" width="9.140625" style="13"/>
    <col min="8705" max="8705" width="1.5703125" style="13" customWidth="1"/>
    <col min="8706" max="8706" width="9.140625" style="13"/>
    <col min="8707" max="8707" width="1.5703125" style="13" customWidth="1"/>
    <col min="8708" max="8708" width="9.140625" style="13"/>
    <col min="8709" max="8709" width="1.42578125" style="13" customWidth="1"/>
    <col min="8710" max="8711" width="9.140625" style="13"/>
    <col min="8712" max="8712" width="3.85546875" style="13" customWidth="1"/>
    <col min="8713" max="8713" width="9.42578125" style="13" customWidth="1"/>
    <col min="8714" max="8714" width="7.85546875" style="13" bestFit="1" customWidth="1"/>
    <col min="8715" max="8715" width="8.7109375" style="13" bestFit="1" customWidth="1"/>
    <col min="8716" max="8716" width="8.42578125" style="13" bestFit="1" customWidth="1"/>
    <col min="8717" max="8717" width="11.85546875" style="13" bestFit="1" customWidth="1"/>
    <col min="8718" max="8954" width="9.140625" style="13"/>
    <col min="8955" max="8955" width="23.85546875" style="13" customWidth="1"/>
    <col min="8956" max="8956" width="9.85546875" style="13" customWidth="1"/>
    <col min="8957" max="8957" width="1.5703125" style="13" customWidth="1"/>
    <col min="8958" max="8958" width="9.85546875" style="13" bestFit="1" customWidth="1"/>
    <col min="8959" max="8959" width="1.42578125" style="13" customWidth="1"/>
    <col min="8960" max="8960" width="9.140625" style="13"/>
    <col min="8961" max="8961" width="1.5703125" style="13" customWidth="1"/>
    <col min="8962" max="8962" width="9.140625" style="13"/>
    <col min="8963" max="8963" width="1.5703125" style="13" customWidth="1"/>
    <col min="8964" max="8964" width="9.140625" style="13"/>
    <col min="8965" max="8965" width="1.42578125" style="13" customWidth="1"/>
    <col min="8966" max="8967" width="9.140625" style="13"/>
    <col min="8968" max="8968" width="3.85546875" style="13" customWidth="1"/>
    <col min="8969" max="8969" width="9.42578125" style="13" customWidth="1"/>
    <col min="8970" max="8970" width="7.85546875" style="13" bestFit="1" customWidth="1"/>
    <col min="8971" max="8971" width="8.7109375" style="13" bestFit="1" customWidth="1"/>
    <col min="8972" max="8972" width="8.42578125" style="13" bestFit="1" customWidth="1"/>
    <col min="8973" max="8973" width="11.85546875" style="13" bestFit="1" customWidth="1"/>
    <col min="8974" max="9210" width="9.140625" style="13"/>
    <col min="9211" max="9211" width="23.85546875" style="13" customWidth="1"/>
    <col min="9212" max="9212" width="9.85546875" style="13" customWidth="1"/>
    <col min="9213" max="9213" width="1.5703125" style="13" customWidth="1"/>
    <col min="9214" max="9214" width="9.85546875" style="13" bestFit="1" customWidth="1"/>
    <col min="9215" max="9215" width="1.42578125" style="13" customWidth="1"/>
    <col min="9216" max="9216" width="9.140625" style="13"/>
    <col min="9217" max="9217" width="1.5703125" style="13" customWidth="1"/>
    <col min="9218" max="9218" width="9.140625" style="13"/>
    <col min="9219" max="9219" width="1.5703125" style="13" customWidth="1"/>
    <col min="9220" max="9220" width="9.140625" style="13"/>
    <col min="9221" max="9221" width="1.42578125" style="13" customWidth="1"/>
    <col min="9222" max="9223" width="9.140625" style="13"/>
    <col min="9224" max="9224" width="3.85546875" style="13" customWidth="1"/>
    <col min="9225" max="9225" width="9.42578125" style="13" customWidth="1"/>
    <col min="9226" max="9226" width="7.85546875" style="13" bestFit="1" customWidth="1"/>
    <col min="9227" max="9227" width="8.7109375" style="13" bestFit="1" customWidth="1"/>
    <col min="9228" max="9228" width="8.42578125" style="13" bestFit="1" customWidth="1"/>
    <col min="9229" max="9229" width="11.85546875" style="13" bestFit="1" customWidth="1"/>
    <col min="9230" max="9466" width="9.140625" style="13"/>
    <col min="9467" max="9467" width="23.85546875" style="13" customWidth="1"/>
    <col min="9468" max="9468" width="9.85546875" style="13" customWidth="1"/>
    <col min="9469" max="9469" width="1.5703125" style="13" customWidth="1"/>
    <col min="9470" max="9470" width="9.85546875" style="13" bestFit="1" customWidth="1"/>
    <col min="9471" max="9471" width="1.42578125" style="13" customWidth="1"/>
    <col min="9472" max="9472" width="9.140625" style="13"/>
    <col min="9473" max="9473" width="1.5703125" style="13" customWidth="1"/>
    <col min="9474" max="9474" width="9.140625" style="13"/>
    <col min="9475" max="9475" width="1.5703125" style="13" customWidth="1"/>
    <col min="9476" max="9476" width="9.140625" style="13"/>
    <col min="9477" max="9477" width="1.42578125" style="13" customWidth="1"/>
    <col min="9478" max="9479" width="9.140625" style="13"/>
    <col min="9480" max="9480" width="3.85546875" style="13" customWidth="1"/>
    <col min="9481" max="9481" width="9.42578125" style="13" customWidth="1"/>
    <col min="9482" max="9482" width="7.85546875" style="13" bestFit="1" customWidth="1"/>
    <col min="9483" max="9483" width="8.7109375" style="13" bestFit="1" customWidth="1"/>
    <col min="9484" max="9484" width="8.42578125" style="13" bestFit="1" customWidth="1"/>
    <col min="9485" max="9485" width="11.85546875" style="13" bestFit="1" customWidth="1"/>
    <col min="9486" max="9722" width="9.140625" style="13"/>
    <col min="9723" max="9723" width="23.85546875" style="13" customWidth="1"/>
    <col min="9724" max="9724" width="9.85546875" style="13" customWidth="1"/>
    <col min="9725" max="9725" width="1.5703125" style="13" customWidth="1"/>
    <col min="9726" max="9726" width="9.85546875" style="13" bestFit="1" customWidth="1"/>
    <col min="9727" max="9727" width="1.42578125" style="13" customWidth="1"/>
    <col min="9728" max="9728" width="9.140625" style="13"/>
    <col min="9729" max="9729" width="1.5703125" style="13" customWidth="1"/>
    <col min="9730" max="9730" width="9.140625" style="13"/>
    <col min="9731" max="9731" width="1.5703125" style="13" customWidth="1"/>
    <col min="9732" max="9732" width="9.140625" style="13"/>
    <col min="9733" max="9733" width="1.42578125" style="13" customWidth="1"/>
    <col min="9734" max="9735" width="9.140625" style="13"/>
    <col min="9736" max="9736" width="3.85546875" style="13" customWidth="1"/>
    <col min="9737" max="9737" width="9.42578125" style="13" customWidth="1"/>
    <col min="9738" max="9738" width="7.85546875" style="13" bestFit="1" customWidth="1"/>
    <col min="9739" max="9739" width="8.7109375" style="13" bestFit="1" customWidth="1"/>
    <col min="9740" max="9740" width="8.42578125" style="13" bestFit="1" customWidth="1"/>
    <col min="9741" max="9741" width="11.85546875" style="13" bestFit="1" customWidth="1"/>
    <col min="9742" max="9978" width="9.140625" style="13"/>
    <col min="9979" max="9979" width="23.85546875" style="13" customWidth="1"/>
    <col min="9980" max="9980" width="9.85546875" style="13" customWidth="1"/>
    <col min="9981" max="9981" width="1.5703125" style="13" customWidth="1"/>
    <col min="9982" max="9982" width="9.85546875" style="13" bestFit="1" customWidth="1"/>
    <col min="9983" max="9983" width="1.42578125" style="13" customWidth="1"/>
    <col min="9984" max="9984" width="9.140625" style="13"/>
    <col min="9985" max="9985" width="1.5703125" style="13" customWidth="1"/>
    <col min="9986" max="9986" width="9.140625" style="13"/>
    <col min="9987" max="9987" width="1.5703125" style="13" customWidth="1"/>
    <col min="9988" max="9988" width="9.140625" style="13"/>
    <col min="9989" max="9989" width="1.42578125" style="13" customWidth="1"/>
    <col min="9990" max="9991" width="9.140625" style="13"/>
    <col min="9992" max="9992" width="3.85546875" style="13" customWidth="1"/>
    <col min="9993" max="9993" width="9.42578125" style="13" customWidth="1"/>
    <col min="9994" max="9994" width="7.85546875" style="13" bestFit="1" customWidth="1"/>
    <col min="9995" max="9995" width="8.7109375" style="13" bestFit="1" customWidth="1"/>
    <col min="9996" max="9996" width="8.42578125" style="13" bestFit="1" customWidth="1"/>
    <col min="9997" max="9997" width="11.85546875" style="13" bestFit="1" customWidth="1"/>
    <col min="9998" max="10234" width="9.140625" style="13"/>
    <col min="10235" max="10235" width="23.85546875" style="13" customWidth="1"/>
    <col min="10236" max="10236" width="9.85546875" style="13" customWidth="1"/>
    <col min="10237" max="10237" width="1.5703125" style="13" customWidth="1"/>
    <col min="10238" max="10238" width="9.85546875" style="13" bestFit="1" customWidth="1"/>
    <col min="10239" max="10239" width="1.42578125" style="13" customWidth="1"/>
    <col min="10240" max="10240" width="9.140625" style="13"/>
    <col min="10241" max="10241" width="1.5703125" style="13" customWidth="1"/>
    <col min="10242" max="10242" width="9.140625" style="13"/>
    <col min="10243" max="10243" width="1.5703125" style="13" customWidth="1"/>
    <col min="10244" max="10244" width="9.140625" style="13"/>
    <col min="10245" max="10245" width="1.42578125" style="13" customWidth="1"/>
    <col min="10246" max="10247" width="9.140625" style="13"/>
    <col min="10248" max="10248" width="3.85546875" style="13" customWidth="1"/>
    <col min="10249" max="10249" width="9.42578125" style="13" customWidth="1"/>
    <col min="10250" max="10250" width="7.85546875" style="13" bestFit="1" customWidth="1"/>
    <col min="10251" max="10251" width="8.7109375" style="13" bestFit="1" customWidth="1"/>
    <col min="10252" max="10252" width="8.42578125" style="13" bestFit="1" customWidth="1"/>
    <col min="10253" max="10253" width="11.85546875" style="13" bestFit="1" customWidth="1"/>
    <col min="10254" max="10490" width="9.140625" style="13"/>
    <col min="10491" max="10491" width="23.85546875" style="13" customWidth="1"/>
    <col min="10492" max="10492" width="9.85546875" style="13" customWidth="1"/>
    <col min="10493" max="10493" width="1.5703125" style="13" customWidth="1"/>
    <col min="10494" max="10494" width="9.85546875" style="13" bestFit="1" customWidth="1"/>
    <col min="10495" max="10495" width="1.42578125" style="13" customWidth="1"/>
    <col min="10496" max="10496" width="9.140625" style="13"/>
    <col min="10497" max="10497" width="1.5703125" style="13" customWidth="1"/>
    <col min="10498" max="10498" width="9.140625" style="13"/>
    <col min="10499" max="10499" width="1.5703125" style="13" customWidth="1"/>
    <col min="10500" max="10500" width="9.140625" style="13"/>
    <col min="10501" max="10501" width="1.42578125" style="13" customWidth="1"/>
    <col min="10502" max="10503" width="9.140625" style="13"/>
    <col min="10504" max="10504" width="3.85546875" style="13" customWidth="1"/>
    <col min="10505" max="10505" width="9.42578125" style="13" customWidth="1"/>
    <col min="10506" max="10506" width="7.85546875" style="13" bestFit="1" customWidth="1"/>
    <col min="10507" max="10507" width="8.7109375" style="13" bestFit="1" customWidth="1"/>
    <col min="10508" max="10508" width="8.42578125" style="13" bestFit="1" customWidth="1"/>
    <col min="10509" max="10509" width="11.85546875" style="13" bestFit="1" customWidth="1"/>
    <col min="10510" max="10746" width="9.140625" style="13"/>
    <col min="10747" max="10747" width="23.85546875" style="13" customWidth="1"/>
    <col min="10748" max="10748" width="9.85546875" style="13" customWidth="1"/>
    <col min="10749" max="10749" width="1.5703125" style="13" customWidth="1"/>
    <col min="10750" max="10750" width="9.85546875" style="13" bestFit="1" customWidth="1"/>
    <col min="10751" max="10751" width="1.42578125" style="13" customWidth="1"/>
    <col min="10752" max="10752" width="9.140625" style="13"/>
    <col min="10753" max="10753" width="1.5703125" style="13" customWidth="1"/>
    <col min="10754" max="10754" width="9.140625" style="13"/>
    <col min="10755" max="10755" width="1.5703125" style="13" customWidth="1"/>
    <col min="10756" max="10756" width="9.140625" style="13"/>
    <col min="10757" max="10757" width="1.42578125" style="13" customWidth="1"/>
    <col min="10758" max="10759" width="9.140625" style="13"/>
    <col min="10760" max="10760" width="3.85546875" style="13" customWidth="1"/>
    <col min="10761" max="10761" width="9.42578125" style="13" customWidth="1"/>
    <col min="10762" max="10762" width="7.85546875" style="13" bestFit="1" customWidth="1"/>
    <col min="10763" max="10763" width="8.7109375" style="13" bestFit="1" customWidth="1"/>
    <col min="10764" max="10764" width="8.42578125" style="13" bestFit="1" customWidth="1"/>
    <col min="10765" max="10765" width="11.85546875" style="13" bestFit="1" customWidth="1"/>
    <col min="10766" max="11002" width="9.140625" style="13"/>
    <col min="11003" max="11003" width="23.85546875" style="13" customWidth="1"/>
    <col min="11004" max="11004" width="9.85546875" style="13" customWidth="1"/>
    <col min="11005" max="11005" width="1.5703125" style="13" customWidth="1"/>
    <col min="11006" max="11006" width="9.85546875" style="13" bestFit="1" customWidth="1"/>
    <col min="11007" max="11007" width="1.42578125" style="13" customWidth="1"/>
    <col min="11008" max="11008" width="9.140625" style="13"/>
    <col min="11009" max="11009" width="1.5703125" style="13" customWidth="1"/>
    <col min="11010" max="11010" width="9.140625" style="13"/>
    <col min="11011" max="11011" width="1.5703125" style="13" customWidth="1"/>
    <col min="11012" max="11012" width="9.140625" style="13"/>
    <col min="11013" max="11013" width="1.42578125" style="13" customWidth="1"/>
    <col min="11014" max="11015" width="9.140625" style="13"/>
    <col min="11016" max="11016" width="3.85546875" style="13" customWidth="1"/>
    <col min="11017" max="11017" width="9.42578125" style="13" customWidth="1"/>
    <col min="11018" max="11018" width="7.85546875" style="13" bestFit="1" customWidth="1"/>
    <col min="11019" max="11019" width="8.7109375" style="13" bestFit="1" customWidth="1"/>
    <col min="11020" max="11020" width="8.42578125" style="13" bestFit="1" customWidth="1"/>
    <col min="11021" max="11021" width="11.85546875" style="13" bestFit="1" customWidth="1"/>
    <col min="11022" max="11258" width="9.140625" style="13"/>
    <col min="11259" max="11259" width="23.85546875" style="13" customWidth="1"/>
    <col min="11260" max="11260" width="9.85546875" style="13" customWidth="1"/>
    <col min="11261" max="11261" width="1.5703125" style="13" customWidth="1"/>
    <col min="11262" max="11262" width="9.85546875" style="13" bestFit="1" customWidth="1"/>
    <col min="11263" max="11263" width="1.42578125" style="13" customWidth="1"/>
    <col min="11264" max="11264" width="9.140625" style="13"/>
    <col min="11265" max="11265" width="1.5703125" style="13" customWidth="1"/>
    <col min="11266" max="11266" width="9.140625" style="13"/>
    <col min="11267" max="11267" width="1.5703125" style="13" customWidth="1"/>
    <col min="11268" max="11268" width="9.140625" style="13"/>
    <col min="11269" max="11269" width="1.42578125" style="13" customWidth="1"/>
    <col min="11270" max="11271" width="9.140625" style="13"/>
    <col min="11272" max="11272" width="3.85546875" style="13" customWidth="1"/>
    <col min="11273" max="11273" width="9.42578125" style="13" customWidth="1"/>
    <col min="11274" max="11274" width="7.85546875" style="13" bestFit="1" customWidth="1"/>
    <col min="11275" max="11275" width="8.7109375" style="13" bestFit="1" customWidth="1"/>
    <col min="11276" max="11276" width="8.42578125" style="13" bestFit="1" customWidth="1"/>
    <col min="11277" max="11277" width="11.85546875" style="13" bestFit="1" customWidth="1"/>
    <col min="11278" max="11514" width="9.140625" style="13"/>
    <col min="11515" max="11515" width="23.85546875" style="13" customWidth="1"/>
    <col min="11516" max="11516" width="9.85546875" style="13" customWidth="1"/>
    <col min="11517" max="11517" width="1.5703125" style="13" customWidth="1"/>
    <col min="11518" max="11518" width="9.85546875" style="13" bestFit="1" customWidth="1"/>
    <col min="11519" max="11519" width="1.42578125" style="13" customWidth="1"/>
    <col min="11520" max="11520" width="9.140625" style="13"/>
    <col min="11521" max="11521" width="1.5703125" style="13" customWidth="1"/>
    <col min="11522" max="11522" width="9.140625" style="13"/>
    <col min="11523" max="11523" width="1.5703125" style="13" customWidth="1"/>
    <col min="11524" max="11524" width="9.140625" style="13"/>
    <col min="11525" max="11525" width="1.42578125" style="13" customWidth="1"/>
    <col min="11526" max="11527" width="9.140625" style="13"/>
    <col min="11528" max="11528" width="3.85546875" style="13" customWidth="1"/>
    <col min="11529" max="11529" width="9.42578125" style="13" customWidth="1"/>
    <col min="11530" max="11530" width="7.85546875" style="13" bestFit="1" customWidth="1"/>
    <col min="11531" max="11531" width="8.7109375" style="13" bestFit="1" customWidth="1"/>
    <col min="11532" max="11532" width="8.42578125" style="13" bestFit="1" customWidth="1"/>
    <col min="11533" max="11533" width="11.85546875" style="13" bestFit="1" customWidth="1"/>
    <col min="11534" max="11770" width="9.140625" style="13"/>
    <col min="11771" max="11771" width="23.85546875" style="13" customWidth="1"/>
    <col min="11772" max="11772" width="9.85546875" style="13" customWidth="1"/>
    <col min="11773" max="11773" width="1.5703125" style="13" customWidth="1"/>
    <col min="11774" max="11774" width="9.85546875" style="13" bestFit="1" customWidth="1"/>
    <col min="11775" max="11775" width="1.42578125" style="13" customWidth="1"/>
    <col min="11776" max="11776" width="9.140625" style="13"/>
    <col min="11777" max="11777" width="1.5703125" style="13" customWidth="1"/>
    <col min="11778" max="11778" width="9.140625" style="13"/>
    <col min="11779" max="11779" width="1.5703125" style="13" customWidth="1"/>
    <col min="11780" max="11780" width="9.140625" style="13"/>
    <col min="11781" max="11781" width="1.42578125" style="13" customWidth="1"/>
    <col min="11782" max="11783" width="9.140625" style="13"/>
    <col min="11784" max="11784" width="3.85546875" style="13" customWidth="1"/>
    <col min="11785" max="11785" width="9.42578125" style="13" customWidth="1"/>
    <col min="11786" max="11786" width="7.85546875" style="13" bestFit="1" customWidth="1"/>
    <col min="11787" max="11787" width="8.7109375" style="13" bestFit="1" customWidth="1"/>
    <col min="11788" max="11788" width="8.42578125" style="13" bestFit="1" customWidth="1"/>
    <col min="11789" max="11789" width="11.85546875" style="13" bestFit="1" customWidth="1"/>
    <col min="11790" max="12026" width="9.140625" style="13"/>
    <col min="12027" max="12027" width="23.85546875" style="13" customWidth="1"/>
    <col min="12028" max="12028" width="9.85546875" style="13" customWidth="1"/>
    <col min="12029" max="12029" width="1.5703125" style="13" customWidth="1"/>
    <col min="12030" max="12030" width="9.85546875" style="13" bestFit="1" customWidth="1"/>
    <col min="12031" max="12031" width="1.42578125" style="13" customWidth="1"/>
    <col min="12032" max="12032" width="9.140625" style="13"/>
    <col min="12033" max="12033" width="1.5703125" style="13" customWidth="1"/>
    <col min="12034" max="12034" width="9.140625" style="13"/>
    <col min="12035" max="12035" width="1.5703125" style="13" customWidth="1"/>
    <col min="12036" max="12036" width="9.140625" style="13"/>
    <col min="12037" max="12037" width="1.42578125" style="13" customWidth="1"/>
    <col min="12038" max="12039" width="9.140625" style="13"/>
    <col min="12040" max="12040" width="3.85546875" style="13" customWidth="1"/>
    <col min="12041" max="12041" width="9.42578125" style="13" customWidth="1"/>
    <col min="12042" max="12042" width="7.85546875" style="13" bestFit="1" customWidth="1"/>
    <col min="12043" max="12043" width="8.7109375" style="13" bestFit="1" customWidth="1"/>
    <col min="12044" max="12044" width="8.42578125" style="13" bestFit="1" customWidth="1"/>
    <col min="12045" max="12045" width="11.85546875" style="13" bestFit="1" customWidth="1"/>
    <col min="12046" max="12282" width="9.140625" style="13"/>
    <col min="12283" max="12283" width="23.85546875" style="13" customWidth="1"/>
    <col min="12284" max="12284" width="9.85546875" style="13" customWidth="1"/>
    <col min="12285" max="12285" width="1.5703125" style="13" customWidth="1"/>
    <col min="12286" max="12286" width="9.85546875" style="13" bestFit="1" customWidth="1"/>
    <col min="12287" max="12287" width="1.42578125" style="13" customWidth="1"/>
    <col min="12288" max="12288" width="9.140625" style="13"/>
    <col min="12289" max="12289" width="1.5703125" style="13" customWidth="1"/>
    <col min="12290" max="12290" width="9.140625" style="13"/>
    <col min="12291" max="12291" width="1.5703125" style="13" customWidth="1"/>
    <col min="12292" max="12292" width="9.140625" style="13"/>
    <col min="12293" max="12293" width="1.42578125" style="13" customWidth="1"/>
    <col min="12294" max="12295" width="9.140625" style="13"/>
    <col min="12296" max="12296" width="3.85546875" style="13" customWidth="1"/>
    <col min="12297" max="12297" width="9.42578125" style="13" customWidth="1"/>
    <col min="12298" max="12298" width="7.85546875" style="13" bestFit="1" customWidth="1"/>
    <col min="12299" max="12299" width="8.7109375" style="13" bestFit="1" customWidth="1"/>
    <col min="12300" max="12300" width="8.42578125" style="13" bestFit="1" customWidth="1"/>
    <col min="12301" max="12301" width="11.85546875" style="13" bestFit="1" customWidth="1"/>
    <col min="12302" max="12538" width="9.140625" style="13"/>
    <col min="12539" max="12539" width="23.85546875" style="13" customWidth="1"/>
    <col min="12540" max="12540" width="9.85546875" style="13" customWidth="1"/>
    <col min="12541" max="12541" width="1.5703125" style="13" customWidth="1"/>
    <col min="12542" max="12542" width="9.85546875" style="13" bestFit="1" customWidth="1"/>
    <col min="12543" max="12543" width="1.42578125" style="13" customWidth="1"/>
    <col min="12544" max="12544" width="9.140625" style="13"/>
    <col min="12545" max="12545" width="1.5703125" style="13" customWidth="1"/>
    <col min="12546" max="12546" width="9.140625" style="13"/>
    <col min="12547" max="12547" width="1.5703125" style="13" customWidth="1"/>
    <col min="12548" max="12548" width="9.140625" style="13"/>
    <col min="12549" max="12549" width="1.42578125" style="13" customWidth="1"/>
    <col min="12550" max="12551" width="9.140625" style="13"/>
    <col min="12552" max="12552" width="3.85546875" style="13" customWidth="1"/>
    <col min="12553" max="12553" width="9.42578125" style="13" customWidth="1"/>
    <col min="12554" max="12554" width="7.85546875" style="13" bestFit="1" customWidth="1"/>
    <col min="12555" max="12555" width="8.7109375" style="13" bestFit="1" customWidth="1"/>
    <col min="12556" max="12556" width="8.42578125" style="13" bestFit="1" customWidth="1"/>
    <col min="12557" max="12557" width="11.85546875" style="13" bestFit="1" customWidth="1"/>
    <col min="12558" max="12794" width="9.140625" style="13"/>
    <col min="12795" max="12795" width="23.85546875" style="13" customWidth="1"/>
    <col min="12796" max="12796" width="9.85546875" style="13" customWidth="1"/>
    <col min="12797" max="12797" width="1.5703125" style="13" customWidth="1"/>
    <col min="12798" max="12798" width="9.85546875" style="13" bestFit="1" customWidth="1"/>
    <col min="12799" max="12799" width="1.42578125" style="13" customWidth="1"/>
    <col min="12800" max="12800" width="9.140625" style="13"/>
    <col min="12801" max="12801" width="1.5703125" style="13" customWidth="1"/>
    <col min="12802" max="12802" width="9.140625" style="13"/>
    <col min="12803" max="12803" width="1.5703125" style="13" customWidth="1"/>
    <col min="12804" max="12804" width="9.140625" style="13"/>
    <col min="12805" max="12805" width="1.42578125" style="13" customWidth="1"/>
    <col min="12806" max="12807" width="9.140625" style="13"/>
    <col min="12808" max="12808" width="3.85546875" style="13" customWidth="1"/>
    <col min="12809" max="12809" width="9.42578125" style="13" customWidth="1"/>
    <col min="12810" max="12810" width="7.85546875" style="13" bestFit="1" customWidth="1"/>
    <col min="12811" max="12811" width="8.7109375" style="13" bestFit="1" customWidth="1"/>
    <col min="12812" max="12812" width="8.42578125" style="13" bestFit="1" customWidth="1"/>
    <col min="12813" max="12813" width="11.85546875" style="13" bestFit="1" customWidth="1"/>
    <col min="12814" max="13050" width="9.140625" style="13"/>
    <col min="13051" max="13051" width="23.85546875" style="13" customWidth="1"/>
    <col min="13052" max="13052" width="9.85546875" style="13" customWidth="1"/>
    <col min="13053" max="13053" width="1.5703125" style="13" customWidth="1"/>
    <col min="13054" max="13054" width="9.85546875" style="13" bestFit="1" customWidth="1"/>
    <col min="13055" max="13055" width="1.42578125" style="13" customWidth="1"/>
    <col min="13056" max="13056" width="9.140625" style="13"/>
    <col min="13057" max="13057" width="1.5703125" style="13" customWidth="1"/>
    <col min="13058" max="13058" width="9.140625" style="13"/>
    <col min="13059" max="13059" width="1.5703125" style="13" customWidth="1"/>
    <col min="13060" max="13060" width="9.140625" style="13"/>
    <col min="13061" max="13061" width="1.42578125" style="13" customWidth="1"/>
    <col min="13062" max="13063" width="9.140625" style="13"/>
    <col min="13064" max="13064" width="3.85546875" style="13" customWidth="1"/>
    <col min="13065" max="13065" width="9.42578125" style="13" customWidth="1"/>
    <col min="13066" max="13066" width="7.85546875" style="13" bestFit="1" customWidth="1"/>
    <col min="13067" max="13067" width="8.7109375" style="13" bestFit="1" customWidth="1"/>
    <col min="13068" max="13068" width="8.42578125" style="13" bestFit="1" customWidth="1"/>
    <col min="13069" max="13069" width="11.85546875" style="13" bestFit="1" customWidth="1"/>
    <col min="13070" max="13306" width="9.140625" style="13"/>
    <col min="13307" max="13307" width="23.85546875" style="13" customWidth="1"/>
    <col min="13308" max="13308" width="9.85546875" style="13" customWidth="1"/>
    <col min="13309" max="13309" width="1.5703125" style="13" customWidth="1"/>
    <col min="13310" max="13310" width="9.85546875" style="13" bestFit="1" customWidth="1"/>
    <col min="13311" max="13311" width="1.42578125" style="13" customWidth="1"/>
    <col min="13312" max="13312" width="9.140625" style="13"/>
    <col min="13313" max="13313" width="1.5703125" style="13" customWidth="1"/>
    <col min="13314" max="13314" width="9.140625" style="13"/>
    <col min="13315" max="13315" width="1.5703125" style="13" customWidth="1"/>
    <col min="13316" max="13316" width="9.140625" style="13"/>
    <col min="13317" max="13317" width="1.42578125" style="13" customWidth="1"/>
    <col min="13318" max="13319" width="9.140625" style="13"/>
    <col min="13320" max="13320" width="3.85546875" style="13" customWidth="1"/>
    <col min="13321" max="13321" width="9.42578125" style="13" customWidth="1"/>
    <col min="13322" max="13322" width="7.85546875" style="13" bestFit="1" customWidth="1"/>
    <col min="13323" max="13323" width="8.7109375" style="13" bestFit="1" customWidth="1"/>
    <col min="13324" max="13324" width="8.42578125" style="13" bestFit="1" customWidth="1"/>
    <col min="13325" max="13325" width="11.85546875" style="13" bestFit="1" customWidth="1"/>
    <col min="13326" max="13562" width="9.140625" style="13"/>
    <col min="13563" max="13563" width="23.85546875" style="13" customWidth="1"/>
    <col min="13564" max="13564" width="9.85546875" style="13" customWidth="1"/>
    <col min="13565" max="13565" width="1.5703125" style="13" customWidth="1"/>
    <col min="13566" max="13566" width="9.85546875" style="13" bestFit="1" customWidth="1"/>
    <col min="13567" max="13567" width="1.42578125" style="13" customWidth="1"/>
    <col min="13568" max="13568" width="9.140625" style="13"/>
    <col min="13569" max="13569" width="1.5703125" style="13" customWidth="1"/>
    <col min="13570" max="13570" width="9.140625" style="13"/>
    <col min="13571" max="13571" width="1.5703125" style="13" customWidth="1"/>
    <col min="13572" max="13572" width="9.140625" style="13"/>
    <col min="13573" max="13573" width="1.42578125" style="13" customWidth="1"/>
    <col min="13574" max="13575" width="9.140625" style="13"/>
    <col min="13576" max="13576" width="3.85546875" style="13" customWidth="1"/>
    <col min="13577" max="13577" width="9.42578125" style="13" customWidth="1"/>
    <col min="13578" max="13578" width="7.85546875" style="13" bestFit="1" customWidth="1"/>
    <col min="13579" max="13579" width="8.7109375" style="13" bestFit="1" customWidth="1"/>
    <col min="13580" max="13580" width="8.42578125" style="13" bestFit="1" customWidth="1"/>
    <col min="13581" max="13581" width="11.85546875" style="13" bestFit="1" customWidth="1"/>
    <col min="13582" max="13818" width="9.140625" style="13"/>
    <col min="13819" max="13819" width="23.85546875" style="13" customWidth="1"/>
    <col min="13820" max="13820" width="9.85546875" style="13" customWidth="1"/>
    <col min="13821" max="13821" width="1.5703125" style="13" customWidth="1"/>
    <col min="13822" max="13822" width="9.85546875" style="13" bestFit="1" customWidth="1"/>
    <col min="13823" max="13823" width="1.42578125" style="13" customWidth="1"/>
    <col min="13824" max="13824" width="9.140625" style="13"/>
    <col min="13825" max="13825" width="1.5703125" style="13" customWidth="1"/>
    <col min="13826" max="13826" width="9.140625" style="13"/>
    <col min="13827" max="13827" width="1.5703125" style="13" customWidth="1"/>
    <col min="13828" max="13828" width="9.140625" style="13"/>
    <col min="13829" max="13829" width="1.42578125" style="13" customWidth="1"/>
    <col min="13830" max="13831" width="9.140625" style="13"/>
    <col min="13832" max="13832" width="3.85546875" style="13" customWidth="1"/>
    <col min="13833" max="13833" width="9.42578125" style="13" customWidth="1"/>
    <col min="13834" max="13834" width="7.85546875" style="13" bestFit="1" customWidth="1"/>
    <col min="13835" max="13835" width="8.7109375" style="13" bestFit="1" customWidth="1"/>
    <col min="13836" max="13836" width="8.42578125" style="13" bestFit="1" customWidth="1"/>
    <col min="13837" max="13837" width="11.85546875" style="13" bestFit="1" customWidth="1"/>
    <col min="13838" max="14074" width="9.140625" style="13"/>
    <col min="14075" max="14075" width="23.85546875" style="13" customWidth="1"/>
    <col min="14076" max="14076" width="9.85546875" style="13" customWidth="1"/>
    <col min="14077" max="14077" width="1.5703125" style="13" customWidth="1"/>
    <col min="14078" max="14078" width="9.85546875" style="13" bestFit="1" customWidth="1"/>
    <col min="14079" max="14079" width="1.42578125" style="13" customWidth="1"/>
    <col min="14080" max="14080" width="9.140625" style="13"/>
    <col min="14081" max="14081" width="1.5703125" style="13" customWidth="1"/>
    <col min="14082" max="14082" width="9.140625" style="13"/>
    <col min="14083" max="14083" width="1.5703125" style="13" customWidth="1"/>
    <col min="14084" max="14084" width="9.140625" style="13"/>
    <col min="14085" max="14085" width="1.42578125" style="13" customWidth="1"/>
    <col min="14086" max="14087" width="9.140625" style="13"/>
    <col min="14088" max="14088" width="3.85546875" style="13" customWidth="1"/>
    <col min="14089" max="14089" width="9.42578125" style="13" customWidth="1"/>
    <col min="14090" max="14090" width="7.85546875" style="13" bestFit="1" customWidth="1"/>
    <col min="14091" max="14091" width="8.7109375" style="13" bestFit="1" customWidth="1"/>
    <col min="14092" max="14092" width="8.42578125" style="13" bestFit="1" customWidth="1"/>
    <col min="14093" max="14093" width="11.85546875" style="13" bestFit="1" customWidth="1"/>
    <col min="14094" max="14330" width="9.140625" style="13"/>
    <col min="14331" max="14331" width="23.85546875" style="13" customWidth="1"/>
    <col min="14332" max="14332" width="9.85546875" style="13" customWidth="1"/>
    <col min="14333" max="14333" width="1.5703125" style="13" customWidth="1"/>
    <col min="14334" max="14334" width="9.85546875" style="13" bestFit="1" customWidth="1"/>
    <col min="14335" max="14335" width="1.42578125" style="13" customWidth="1"/>
    <col min="14336" max="14336" width="9.140625" style="13"/>
    <col min="14337" max="14337" width="1.5703125" style="13" customWidth="1"/>
    <col min="14338" max="14338" width="9.140625" style="13"/>
    <col min="14339" max="14339" width="1.5703125" style="13" customWidth="1"/>
    <col min="14340" max="14340" width="9.140625" style="13"/>
    <col min="14341" max="14341" width="1.42578125" style="13" customWidth="1"/>
    <col min="14342" max="14343" width="9.140625" style="13"/>
    <col min="14344" max="14344" width="3.85546875" style="13" customWidth="1"/>
    <col min="14345" max="14345" width="9.42578125" style="13" customWidth="1"/>
    <col min="14346" max="14346" width="7.85546875" style="13" bestFit="1" customWidth="1"/>
    <col min="14347" max="14347" width="8.7109375" style="13" bestFit="1" customWidth="1"/>
    <col min="14348" max="14348" width="8.42578125" style="13" bestFit="1" customWidth="1"/>
    <col min="14349" max="14349" width="11.85546875" style="13" bestFit="1" customWidth="1"/>
    <col min="14350" max="14586" width="9.140625" style="13"/>
    <col min="14587" max="14587" width="23.85546875" style="13" customWidth="1"/>
    <col min="14588" max="14588" width="9.85546875" style="13" customWidth="1"/>
    <col min="14589" max="14589" width="1.5703125" style="13" customWidth="1"/>
    <col min="14590" max="14590" width="9.85546875" style="13" bestFit="1" customWidth="1"/>
    <col min="14591" max="14591" width="1.42578125" style="13" customWidth="1"/>
    <col min="14592" max="14592" width="9.140625" style="13"/>
    <col min="14593" max="14593" width="1.5703125" style="13" customWidth="1"/>
    <col min="14594" max="14594" width="9.140625" style="13"/>
    <col min="14595" max="14595" width="1.5703125" style="13" customWidth="1"/>
    <col min="14596" max="14596" width="9.140625" style="13"/>
    <col min="14597" max="14597" width="1.42578125" style="13" customWidth="1"/>
    <col min="14598" max="14599" width="9.140625" style="13"/>
    <col min="14600" max="14600" width="3.85546875" style="13" customWidth="1"/>
    <col min="14601" max="14601" width="9.42578125" style="13" customWidth="1"/>
    <col min="14602" max="14602" width="7.85546875" style="13" bestFit="1" customWidth="1"/>
    <col min="14603" max="14603" width="8.7109375" style="13" bestFit="1" customWidth="1"/>
    <col min="14604" max="14604" width="8.42578125" style="13" bestFit="1" customWidth="1"/>
    <col min="14605" max="14605" width="11.85546875" style="13" bestFit="1" customWidth="1"/>
    <col min="14606" max="14842" width="9.140625" style="13"/>
    <col min="14843" max="14843" width="23.85546875" style="13" customWidth="1"/>
    <col min="14844" max="14844" width="9.85546875" style="13" customWidth="1"/>
    <col min="14845" max="14845" width="1.5703125" style="13" customWidth="1"/>
    <col min="14846" max="14846" width="9.85546875" style="13" bestFit="1" customWidth="1"/>
    <col min="14847" max="14847" width="1.42578125" style="13" customWidth="1"/>
    <col min="14848" max="14848" width="9.140625" style="13"/>
    <col min="14849" max="14849" width="1.5703125" style="13" customWidth="1"/>
    <col min="14850" max="14850" width="9.140625" style="13"/>
    <col min="14851" max="14851" width="1.5703125" style="13" customWidth="1"/>
    <col min="14852" max="14852" width="9.140625" style="13"/>
    <col min="14853" max="14853" width="1.42578125" style="13" customWidth="1"/>
    <col min="14854" max="14855" width="9.140625" style="13"/>
    <col min="14856" max="14856" width="3.85546875" style="13" customWidth="1"/>
    <col min="14857" max="14857" width="9.42578125" style="13" customWidth="1"/>
    <col min="14858" max="14858" width="7.85546875" style="13" bestFit="1" customWidth="1"/>
    <col min="14859" max="14859" width="8.7109375" style="13" bestFit="1" customWidth="1"/>
    <col min="14860" max="14860" width="8.42578125" style="13" bestFit="1" customWidth="1"/>
    <col min="14861" max="14861" width="11.85546875" style="13" bestFit="1" customWidth="1"/>
    <col min="14862" max="15098" width="9.140625" style="13"/>
    <col min="15099" max="15099" width="23.85546875" style="13" customWidth="1"/>
    <col min="15100" max="15100" width="9.85546875" style="13" customWidth="1"/>
    <col min="15101" max="15101" width="1.5703125" style="13" customWidth="1"/>
    <col min="15102" max="15102" width="9.85546875" style="13" bestFit="1" customWidth="1"/>
    <col min="15103" max="15103" width="1.42578125" style="13" customWidth="1"/>
    <col min="15104" max="15104" width="9.140625" style="13"/>
    <col min="15105" max="15105" width="1.5703125" style="13" customWidth="1"/>
    <col min="15106" max="15106" width="9.140625" style="13"/>
    <col min="15107" max="15107" width="1.5703125" style="13" customWidth="1"/>
    <col min="15108" max="15108" width="9.140625" style="13"/>
    <col min="15109" max="15109" width="1.42578125" style="13" customWidth="1"/>
    <col min="15110" max="15111" width="9.140625" style="13"/>
    <col min="15112" max="15112" width="3.85546875" style="13" customWidth="1"/>
    <col min="15113" max="15113" width="9.42578125" style="13" customWidth="1"/>
    <col min="15114" max="15114" width="7.85546875" style="13" bestFit="1" customWidth="1"/>
    <col min="15115" max="15115" width="8.7109375" style="13" bestFit="1" customWidth="1"/>
    <col min="15116" max="15116" width="8.42578125" style="13" bestFit="1" customWidth="1"/>
    <col min="15117" max="15117" width="11.85546875" style="13" bestFit="1" customWidth="1"/>
    <col min="15118" max="15354" width="9.140625" style="13"/>
    <col min="15355" max="15355" width="23.85546875" style="13" customWidth="1"/>
    <col min="15356" max="15356" width="9.85546875" style="13" customWidth="1"/>
    <col min="15357" max="15357" width="1.5703125" style="13" customWidth="1"/>
    <col min="15358" max="15358" width="9.85546875" style="13" bestFit="1" customWidth="1"/>
    <col min="15359" max="15359" width="1.42578125" style="13" customWidth="1"/>
    <col min="15360" max="15360" width="9.140625" style="13"/>
    <col min="15361" max="15361" width="1.5703125" style="13" customWidth="1"/>
    <col min="15362" max="15362" width="9.140625" style="13"/>
    <col min="15363" max="15363" width="1.5703125" style="13" customWidth="1"/>
    <col min="15364" max="15364" width="9.140625" style="13"/>
    <col min="15365" max="15365" width="1.42578125" style="13" customWidth="1"/>
    <col min="15366" max="15367" width="9.140625" style="13"/>
    <col min="15368" max="15368" width="3.85546875" style="13" customWidth="1"/>
    <col min="15369" max="15369" width="9.42578125" style="13" customWidth="1"/>
    <col min="15370" max="15370" width="7.85546875" style="13" bestFit="1" customWidth="1"/>
    <col min="15371" max="15371" width="8.7109375" style="13" bestFit="1" customWidth="1"/>
    <col min="15372" max="15372" width="8.42578125" style="13" bestFit="1" customWidth="1"/>
    <col min="15373" max="15373" width="11.85546875" style="13" bestFit="1" customWidth="1"/>
    <col min="15374" max="15610" width="9.140625" style="13"/>
    <col min="15611" max="15611" width="23.85546875" style="13" customWidth="1"/>
    <col min="15612" max="15612" width="9.85546875" style="13" customWidth="1"/>
    <col min="15613" max="15613" width="1.5703125" style="13" customWidth="1"/>
    <col min="15614" max="15614" width="9.85546875" style="13" bestFit="1" customWidth="1"/>
    <col min="15615" max="15615" width="1.42578125" style="13" customWidth="1"/>
    <col min="15616" max="15616" width="9.140625" style="13"/>
    <col min="15617" max="15617" width="1.5703125" style="13" customWidth="1"/>
    <col min="15618" max="15618" width="9.140625" style="13"/>
    <col min="15619" max="15619" width="1.5703125" style="13" customWidth="1"/>
    <col min="15620" max="15620" width="9.140625" style="13"/>
    <col min="15621" max="15621" width="1.42578125" style="13" customWidth="1"/>
    <col min="15622" max="15623" width="9.140625" style="13"/>
    <col min="15624" max="15624" width="3.85546875" style="13" customWidth="1"/>
    <col min="15625" max="15625" width="9.42578125" style="13" customWidth="1"/>
    <col min="15626" max="15626" width="7.85546875" style="13" bestFit="1" customWidth="1"/>
    <col min="15627" max="15627" width="8.7109375" style="13" bestFit="1" customWidth="1"/>
    <col min="15628" max="15628" width="8.42578125" style="13" bestFit="1" customWidth="1"/>
    <col min="15629" max="15629" width="11.85546875" style="13" bestFit="1" customWidth="1"/>
    <col min="15630" max="15866" width="9.140625" style="13"/>
    <col min="15867" max="15867" width="23.85546875" style="13" customWidth="1"/>
    <col min="15868" max="15868" width="9.85546875" style="13" customWidth="1"/>
    <col min="15869" max="15869" width="1.5703125" style="13" customWidth="1"/>
    <col min="15870" max="15870" width="9.85546875" style="13" bestFit="1" customWidth="1"/>
    <col min="15871" max="15871" width="1.42578125" style="13" customWidth="1"/>
    <col min="15872" max="15872" width="9.140625" style="13"/>
    <col min="15873" max="15873" width="1.5703125" style="13" customWidth="1"/>
    <col min="15874" max="15874" width="9.140625" style="13"/>
    <col min="15875" max="15875" width="1.5703125" style="13" customWidth="1"/>
    <col min="15876" max="15876" width="9.140625" style="13"/>
    <col min="15877" max="15877" width="1.42578125" style="13" customWidth="1"/>
    <col min="15878" max="15879" width="9.140625" style="13"/>
    <col min="15880" max="15880" width="3.85546875" style="13" customWidth="1"/>
    <col min="15881" max="15881" width="9.42578125" style="13" customWidth="1"/>
    <col min="15882" max="15882" width="7.85546875" style="13" bestFit="1" customWidth="1"/>
    <col min="15883" max="15883" width="8.7109375" style="13" bestFit="1" customWidth="1"/>
    <col min="15884" max="15884" width="8.42578125" style="13" bestFit="1" customWidth="1"/>
    <col min="15885" max="15885" width="11.85546875" style="13" bestFit="1" customWidth="1"/>
    <col min="15886" max="16122" width="9.140625" style="13"/>
    <col min="16123" max="16123" width="23.85546875" style="13" customWidth="1"/>
    <col min="16124" max="16124" width="9.85546875" style="13" customWidth="1"/>
    <col min="16125" max="16125" width="1.5703125" style="13" customWidth="1"/>
    <col min="16126" max="16126" width="9.85546875" style="13" bestFit="1" customWidth="1"/>
    <col min="16127" max="16127" width="1.42578125" style="13" customWidth="1"/>
    <col min="16128" max="16128" width="9.140625" style="13"/>
    <col min="16129" max="16129" width="1.5703125" style="13" customWidth="1"/>
    <col min="16130" max="16130" width="9.140625" style="13"/>
    <col min="16131" max="16131" width="1.5703125" style="13" customWidth="1"/>
    <col min="16132" max="16132" width="9.140625" style="13"/>
    <col min="16133" max="16133" width="1.42578125" style="13" customWidth="1"/>
    <col min="16134" max="16135" width="9.140625" style="13"/>
    <col min="16136" max="16136" width="3.85546875" style="13" customWidth="1"/>
    <col min="16137" max="16137" width="9.42578125" style="13" customWidth="1"/>
    <col min="16138" max="16138" width="7.85546875" style="13" bestFit="1" customWidth="1"/>
    <col min="16139" max="16139" width="8.7109375" style="13" bestFit="1" customWidth="1"/>
    <col min="16140" max="16140" width="8.42578125" style="13" bestFit="1" customWidth="1"/>
    <col min="16141" max="16141" width="11.85546875" style="13" bestFit="1" customWidth="1"/>
    <col min="16142" max="16384" width="9.140625" style="13"/>
  </cols>
  <sheetData>
    <row r="2" spans="1:12" x14ac:dyDescent="0.2">
      <c r="A2" s="240" t="s">
        <v>156</v>
      </c>
      <c r="B2" s="240"/>
      <c r="C2" s="240"/>
      <c r="D2" s="240"/>
    </row>
    <row r="5" spans="1:12" s="210" customFormat="1" x14ac:dyDescent="0.2">
      <c r="A5" s="354" t="s">
        <v>0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6"/>
    </row>
    <row r="6" spans="1:12" x14ac:dyDescent="0.2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</row>
    <row r="7" spans="1:12" s="210" customFormat="1" x14ac:dyDescent="0.2">
      <c r="A7" s="357" t="s">
        <v>141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9"/>
    </row>
    <row r="8" spans="1:12" x14ac:dyDescent="0.2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6"/>
    </row>
    <row r="9" spans="1:12" x14ac:dyDescent="0.2">
      <c r="A9" s="134"/>
      <c r="B9" s="217" t="s">
        <v>142</v>
      </c>
      <c r="C9" s="21"/>
      <c r="D9" s="217" t="s">
        <v>143</v>
      </c>
      <c r="F9" s="217" t="s">
        <v>144</v>
      </c>
      <c r="H9" s="217" t="s">
        <v>145</v>
      </c>
      <c r="J9" s="217" t="s">
        <v>146</v>
      </c>
      <c r="L9" s="217" t="s">
        <v>147</v>
      </c>
    </row>
    <row r="10" spans="1:12" x14ac:dyDescent="0.2">
      <c r="A10" s="134"/>
      <c r="B10" s="218" t="s">
        <v>148</v>
      </c>
      <c r="C10" s="21"/>
      <c r="D10" s="218" t="s">
        <v>148</v>
      </c>
      <c r="F10" s="218" t="s">
        <v>148</v>
      </c>
      <c r="G10" s="21"/>
      <c r="H10" s="218" t="s">
        <v>148</v>
      </c>
      <c r="J10" s="218" t="s">
        <v>148</v>
      </c>
      <c r="L10" s="218" t="s">
        <v>148</v>
      </c>
    </row>
    <row r="11" spans="1:12" x14ac:dyDescent="0.2">
      <c r="A11" s="219" t="s">
        <v>149</v>
      </c>
      <c r="B11" s="220" t="s">
        <v>150</v>
      </c>
      <c r="C11" s="21"/>
      <c r="D11" s="220" t="s">
        <v>150</v>
      </c>
      <c r="E11" s="21"/>
      <c r="F11" s="220" t="s">
        <v>150</v>
      </c>
      <c r="G11" s="21"/>
      <c r="H11" s="220" t="s">
        <v>150</v>
      </c>
      <c r="J11" s="220" t="s">
        <v>150</v>
      </c>
      <c r="L11" s="220" t="s">
        <v>150</v>
      </c>
    </row>
    <row r="12" spans="1:12" x14ac:dyDescent="0.2">
      <c r="A12" s="134"/>
      <c r="B12" s="221"/>
      <c r="C12" s="222"/>
      <c r="D12" s="221"/>
      <c r="E12" s="222"/>
      <c r="F12" s="221"/>
      <c r="G12" s="222"/>
      <c r="H12" s="221"/>
      <c r="J12" s="221"/>
      <c r="L12" s="221"/>
    </row>
    <row r="13" spans="1:12" x14ac:dyDescent="0.2">
      <c r="A13" s="134" t="s">
        <v>21</v>
      </c>
      <c r="B13" s="221"/>
      <c r="C13" s="222"/>
      <c r="D13" s="221"/>
      <c r="E13" s="222"/>
      <c r="F13" s="221"/>
      <c r="G13" s="222"/>
      <c r="H13" s="221"/>
      <c r="J13" s="221"/>
      <c r="L13" s="221"/>
    </row>
    <row r="14" spans="1:12" x14ac:dyDescent="0.2">
      <c r="A14" s="134" t="s">
        <v>31</v>
      </c>
      <c r="B14" s="221">
        <v>24000</v>
      </c>
      <c r="C14" s="222"/>
      <c r="D14" s="221">
        <v>25000</v>
      </c>
      <c r="E14" s="222"/>
      <c r="F14" s="221">
        <v>26000</v>
      </c>
      <c r="G14" s="222"/>
      <c r="H14" s="221">
        <v>26500</v>
      </c>
      <c r="J14" s="221">
        <v>26500</v>
      </c>
      <c r="L14" s="221">
        <v>26500</v>
      </c>
    </row>
    <row r="15" spans="1:12" x14ac:dyDescent="0.2">
      <c r="A15" s="134" t="s">
        <v>8</v>
      </c>
      <c r="B15" s="221">
        <v>17403</v>
      </c>
      <c r="C15" s="222"/>
      <c r="D15" s="221">
        <v>14375</v>
      </c>
      <c r="E15" s="222"/>
      <c r="F15" s="221">
        <v>17853</v>
      </c>
      <c r="G15" s="222"/>
      <c r="H15" s="221">
        <v>14780</v>
      </c>
      <c r="J15" s="221">
        <v>26930</v>
      </c>
      <c r="L15" s="221">
        <v>20220</v>
      </c>
    </row>
    <row r="16" spans="1:12" x14ac:dyDescent="0.2">
      <c r="A16" s="134" t="s">
        <v>32</v>
      </c>
      <c r="B16" s="221">
        <v>653</v>
      </c>
      <c r="C16" s="222"/>
      <c r="D16" s="221">
        <v>543</v>
      </c>
      <c r="E16" s="222"/>
      <c r="F16" s="221">
        <v>16</v>
      </c>
      <c r="G16" s="222"/>
      <c r="H16" s="221">
        <v>17</v>
      </c>
      <c r="J16" s="221">
        <v>15</v>
      </c>
      <c r="L16" s="221">
        <v>15</v>
      </c>
    </row>
    <row r="17" spans="1:12" x14ac:dyDescent="0.2">
      <c r="A17" s="223" t="s">
        <v>151</v>
      </c>
      <c r="B17" s="221"/>
      <c r="C17" s="222"/>
      <c r="D17" s="221"/>
      <c r="E17" s="222"/>
      <c r="F17" s="221"/>
      <c r="G17" s="222"/>
      <c r="H17" s="221"/>
      <c r="J17" s="221"/>
      <c r="L17" s="221"/>
    </row>
    <row r="18" spans="1:12" x14ac:dyDescent="0.2">
      <c r="A18" s="134"/>
      <c r="B18" s="221"/>
      <c r="C18" s="222"/>
      <c r="D18" s="221"/>
      <c r="E18" s="222"/>
      <c r="F18" s="221"/>
      <c r="G18" s="222"/>
      <c r="H18" s="221"/>
      <c r="J18" s="221"/>
      <c r="L18" s="221"/>
    </row>
    <row r="19" spans="1:12" x14ac:dyDescent="0.2">
      <c r="A19" s="134" t="s">
        <v>22</v>
      </c>
      <c r="B19" s="224">
        <f>SUM(B14:B17)</f>
        <v>42056</v>
      </c>
      <c r="C19" s="222"/>
      <c r="D19" s="224">
        <v>39918</v>
      </c>
      <c r="E19" s="222"/>
      <c r="F19" s="224">
        <f>SUM(F14:F17)</f>
        <v>43869</v>
      </c>
      <c r="G19" s="222"/>
      <c r="H19" s="224">
        <f>SUM(H14:H17)</f>
        <v>41297</v>
      </c>
      <c r="J19" s="224">
        <f>SUM(J14:J17)</f>
        <v>53445</v>
      </c>
      <c r="L19" s="224">
        <f>SUM(L14:L17)</f>
        <v>46735</v>
      </c>
    </row>
    <row r="20" spans="1:12" x14ac:dyDescent="0.2">
      <c r="A20" s="134"/>
      <c r="B20" s="221"/>
      <c r="C20" s="222"/>
      <c r="D20" s="221"/>
      <c r="E20" s="222"/>
      <c r="F20" s="221"/>
      <c r="G20" s="222"/>
      <c r="H20" s="221"/>
      <c r="J20" s="221"/>
      <c r="L20" s="221"/>
    </row>
    <row r="21" spans="1:12" x14ac:dyDescent="0.2">
      <c r="A21" s="134" t="s">
        <v>23</v>
      </c>
      <c r="B21" s="221"/>
      <c r="C21" s="222"/>
      <c r="D21" s="221"/>
      <c r="E21" s="222"/>
      <c r="F21" s="221"/>
      <c r="G21" s="222"/>
      <c r="H21" s="221"/>
      <c r="J21" s="221"/>
      <c r="L21" s="221"/>
    </row>
    <row r="22" spans="1:12" x14ac:dyDescent="0.2">
      <c r="A22" s="134" t="s">
        <v>24</v>
      </c>
      <c r="B22" s="221">
        <v>15436</v>
      </c>
      <c r="C22" s="222"/>
      <c r="D22" s="221">
        <v>17075</v>
      </c>
      <c r="E22" s="222"/>
      <c r="F22" s="221">
        <v>16516</v>
      </c>
      <c r="G22" s="222"/>
      <c r="H22" s="221">
        <v>17102</v>
      </c>
      <c r="J22" s="221">
        <v>19253</v>
      </c>
      <c r="L22" s="221">
        <v>25013</v>
      </c>
    </row>
    <row r="23" spans="1:12" x14ac:dyDescent="0.2">
      <c r="A23" s="134" t="s">
        <v>10</v>
      </c>
      <c r="B23" s="221">
        <v>5531</v>
      </c>
      <c r="C23" s="222"/>
      <c r="D23" s="221">
        <v>0</v>
      </c>
      <c r="E23" s="222"/>
      <c r="F23" s="221">
        <v>3043</v>
      </c>
      <c r="G23" s="222"/>
      <c r="H23" s="221">
        <v>0</v>
      </c>
      <c r="J23" s="221">
        <v>5593</v>
      </c>
      <c r="L23" s="221">
        <v>2448</v>
      </c>
    </row>
    <row r="24" spans="1:12" x14ac:dyDescent="0.2">
      <c r="A24" s="134" t="s">
        <v>25</v>
      </c>
      <c r="B24" s="221">
        <v>4050</v>
      </c>
      <c r="C24" s="222"/>
      <c r="D24" s="221">
        <v>4320</v>
      </c>
      <c r="E24" s="222"/>
      <c r="F24" s="221">
        <v>2197</v>
      </c>
      <c r="G24" s="222"/>
      <c r="H24" s="221">
        <v>4000</v>
      </c>
      <c r="J24" s="221">
        <v>3484</v>
      </c>
      <c r="L24" s="221">
        <v>4000</v>
      </c>
    </row>
    <row r="25" spans="1:12" x14ac:dyDescent="0.2">
      <c r="A25" s="134" t="s">
        <v>33</v>
      </c>
      <c r="B25" s="221">
        <v>2940</v>
      </c>
      <c r="C25" s="222"/>
      <c r="D25" s="221">
        <v>2794</v>
      </c>
      <c r="E25" s="222"/>
      <c r="F25" s="221">
        <v>2880</v>
      </c>
      <c r="G25" s="222"/>
      <c r="H25" s="221">
        <v>4000</v>
      </c>
      <c r="J25" s="221">
        <v>4000</v>
      </c>
      <c r="L25" s="221">
        <v>4000</v>
      </c>
    </row>
    <row r="26" spans="1:12" x14ac:dyDescent="0.2">
      <c r="A26" s="134" t="s">
        <v>8</v>
      </c>
      <c r="B26" s="221"/>
      <c r="C26" s="222"/>
      <c r="D26" s="221"/>
      <c r="E26" s="222"/>
      <c r="F26" s="221"/>
      <c r="G26" s="222"/>
      <c r="H26" s="221"/>
      <c r="J26" s="221"/>
      <c r="L26" s="221"/>
    </row>
    <row r="27" spans="1:12" x14ac:dyDescent="0.2">
      <c r="A27" s="225" t="s">
        <v>34</v>
      </c>
      <c r="B27" s="221">
        <v>9114</v>
      </c>
      <c r="C27" s="222"/>
      <c r="D27" s="221">
        <v>9620</v>
      </c>
      <c r="E27" s="222"/>
      <c r="F27" s="221">
        <v>8281</v>
      </c>
      <c r="G27" s="222"/>
      <c r="H27" s="221">
        <v>8421</v>
      </c>
      <c r="J27" s="221">
        <v>9951</v>
      </c>
      <c r="L27" s="221">
        <v>9743</v>
      </c>
    </row>
    <row r="28" spans="1:12" x14ac:dyDescent="0.2">
      <c r="A28" s="225" t="s">
        <v>35</v>
      </c>
      <c r="B28" s="221">
        <v>3092</v>
      </c>
      <c r="C28" s="222"/>
      <c r="D28" s="221">
        <v>90</v>
      </c>
      <c r="E28" s="222"/>
      <c r="F28" s="221">
        <v>2491</v>
      </c>
      <c r="G28" s="222"/>
      <c r="H28" s="221">
        <v>3738</v>
      </c>
      <c r="J28" s="221">
        <v>3370</v>
      </c>
      <c r="L28" s="221">
        <v>545</v>
      </c>
    </row>
    <row r="29" spans="1:12" x14ac:dyDescent="0.2">
      <c r="A29" s="134" t="s">
        <v>36</v>
      </c>
      <c r="B29" s="221">
        <v>0</v>
      </c>
      <c r="C29" s="222"/>
      <c r="D29" s="221">
        <v>0</v>
      </c>
      <c r="E29" s="222"/>
      <c r="F29" s="221">
        <v>1995</v>
      </c>
      <c r="G29" s="222"/>
      <c r="H29" s="221">
        <v>0</v>
      </c>
      <c r="J29" s="221">
        <v>460</v>
      </c>
      <c r="L29" s="221">
        <v>0</v>
      </c>
    </row>
    <row r="30" spans="1:12" x14ac:dyDescent="0.2">
      <c r="A30" s="134" t="s">
        <v>37</v>
      </c>
      <c r="B30" s="221">
        <v>75</v>
      </c>
      <c r="C30" s="222"/>
      <c r="D30" s="221">
        <v>0</v>
      </c>
      <c r="E30" s="222"/>
      <c r="F30" s="221">
        <v>0</v>
      </c>
      <c r="G30" s="222"/>
      <c r="H30" s="221">
        <v>1181</v>
      </c>
      <c r="J30" s="221">
        <v>1650</v>
      </c>
      <c r="L30" s="221">
        <v>0</v>
      </c>
    </row>
    <row r="31" spans="1:12" x14ac:dyDescent="0.2">
      <c r="A31" s="134" t="s">
        <v>38</v>
      </c>
      <c r="B31" s="221">
        <v>0</v>
      </c>
      <c r="C31" s="222"/>
      <c r="D31" s="221">
        <v>7500</v>
      </c>
      <c r="E31" s="222"/>
      <c r="F31" s="221">
        <v>500</v>
      </c>
      <c r="G31" s="222"/>
      <c r="H31" s="221">
        <v>0</v>
      </c>
      <c r="J31" s="221">
        <v>2027</v>
      </c>
      <c r="L31" s="221">
        <v>1000</v>
      </c>
    </row>
    <row r="32" spans="1:12" x14ac:dyDescent="0.2">
      <c r="A32" s="134" t="s">
        <v>152</v>
      </c>
      <c r="B32" s="221"/>
      <c r="C32" s="222"/>
      <c r="D32" s="221"/>
      <c r="E32" s="222"/>
      <c r="F32" s="221"/>
      <c r="G32" s="222"/>
      <c r="H32" s="221"/>
      <c r="J32" s="221">
        <v>1648</v>
      </c>
      <c r="L32" s="221">
        <v>4464</v>
      </c>
    </row>
    <row r="33" spans="1:17" x14ac:dyDescent="0.2">
      <c r="A33" s="134"/>
      <c r="B33" s="221"/>
      <c r="C33" s="222"/>
      <c r="D33" s="221"/>
      <c r="E33" s="222"/>
      <c r="F33" s="221"/>
      <c r="G33" s="222"/>
      <c r="H33" s="221"/>
      <c r="J33" s="221"/>
      <c r="L33" s="221"/>
    </row>
    <row r="34" spans="1:17" x14ac:dyDescent="0.2">
      <c r="A34" s="134" t="s">
        <v>22</v>
      </c>
      <c r="B34" s="224">
        <f>SUM(B22:B32)</f>
        <v>40238</v>
      </c>
      <c r="C34" s="222"/>
      <c r="D34" s="224">
        <v>41399</v>
      </c>
      <c r="E34" s="222"/>
      <c r="F34" s="224">
        <f>SUM(F22:F32)</f>
        <v>37903</v>
      </c>
      <c r="G34" s="222"/>
      <c r="H34" s="224">
        <f>SUM(H22:H31)</f>
        <v>38442</v>
      </c>
      <c r="J34" s="224">
        <f>SUM(J22:J32)</f>
        <v>51436</v>
      </c>
      <c r="L34" s="224">
        <f>SUM(L22:L32)</f>
        <v>51213</v>
      </c>
      <c r="N34" s="80"/>
      <c r="O34" s="80"/>
      <c r="Q34" s="80"/>
    </row>
    <row r="35" spans="1:17" ht="12" thickBot="1" x14ac:dyDescent="0.25">
      <c r="A35" s="134"/>
      <c r="B35" s="221"/>
      <c r="C35" s="222"/>
      <c r="D35" s="226"/>
      <c r="E35" s="222"/>
      <c r="F35" s="221"/>
      <c r="G35" s="222"/>
      <c r="H35" s="221"/>
      <c r="J35" s="221"/>
      <c r="L35" s="221"/>
    </row>
    <row r="36" spans="1:17" s="210" customFormat="1" ht="12" thickBot="1" x14ac:dyDescent="0.25">
      <c r="A36" s="219" t="s">
        <v>153</v>
      </c>
      <c r="B36" s="227">
        <f>+B19-B34</f>
        <v>1818</v>
      </c>
      <c r="C36" s="222"/>
      <c r="D36" s="228">
        <f>+D19-D34</f>
        <v>-1481</v>
      </c>
      <c r="E36" s="229"/>
      <c r="F36" s="227">
        <f>+F19-F34</f>
        <v>5966</v>
      </c>
      <c r="G36" s="229"/>
      <c r="H36" s="227">
        <f>+H19-H34</f>
        <v>2855</v>
      </c>
      <c r="J36" s="227">
        <f>+J19-J34</f>
        <v>2009</v>
      </c>
      <c r="L36" s="230">
        <f>+L19-L34</f>
        <v>-4478</v>
      </c>
    </row>
    <row r="37" spans="1:17" x14ac:dyDescent="0.2">
      <c r="A37" s="134"/>
      <c r="B37" s="222"/>
      <c r="C37" s="222"/>
      <c r="D37" s="222"/>
      <c r="E37" s="222"/>
      <c r="F37" s="222"/>
      <c r="G37" s="222"/>
      <c r="H37" s="222"/>
      <c r="J37" s="222"/>
      <c r="L37" s="231"/>
    </row>
    <row r="38" spans="1:17" x14ac:dyDescent="0.2">
      <c r="A38" s="134"/>
      <c r="B38" s="222"/>
      <c r="C38" s="222"/>
      <c r="D38" s="222"/>
      <c r="E38" s="222"/>
      <c r="F38" s="222"/>
      <c r="G38" s="222"/>
      <c r="H38" s="222"/>
      <c r="J38" s="222"/>
      <c r="L38" s="231"/>
    </row>
    <row r="39" spans="1:17" x14ac:dyDescent="0.2">
      <c r="A39" s="219" t="s">
        <v>39</v>
      </c>
      <c r="B39" s="222"/>
      <c r="C39" s="222"/>
      <c r="D39" s="222"/>
      <c r="E39" s="222"/>
      <c r="F39" s="222"/>
      <c r="G39" s="222"/>
      <c r="H39" s="222"/>
      <c r="J39" s="222"/>
      <c r="L39" s="231"/>
    </row>
    <row r="40" spans="1:17" x14ac:dyDescent="0.2">
      <c r="A40" s="134"/>
      <c r="B40" s="222"/>
      <c r="C40" s="222"/>
      <c r="D40" s="222"/>
      <c r="E40" s="222"/>
      <c r="F40" s="222"/>
      <c r="G40" s="222"/>
      <c r="H40" s="222"/>
      <c r="J40" s="222"/>
      <c r="L40" s="231"/>
    </row>
    <row r="41" spans="1:17" x14ac:dyDescent="0.2">
      <c r="A41" s="134" t="s">
        <v>40</v>
      </c>
      <c r="B41" s="232">
        <v>4204</v>
      </c>
      <c r="C41" s="222"/>
      <c r="D41" s="232">
        <v>7576</v>
      </c>
      <c r="E41" s="222"/>
      <c r="F41" s="232">
        <v>2057</v>
      </c>
      <c r="G41" s="222"/>
      <c r="H41" s="232">
        <v>6865</v>
      </c>
      <c r="J41" s="232">
        <v>10871</v>
      </c>
      <c r="L41" s="232">
        <v>4033</v>
      </c>
    </row>
    <row r="42" spans="1:17" x14ac:dyDescent="0.2">
      <c r="A42" s="134" t="s">
        <v>41</v>
      </c>
      <c r="B42" s="226">
        <v>25512</v>
      </c>
      <c r="C42" s="222"/>
      <c r="D42" s="226">
        <v>21270</v>
      </c>
      <c r="E42" s="222"/>
      <c r="F42" s="226">
        <v>32578</v>
      </c>
      <c r="G42" s="222"/>
      <c r="H42" s="226">
        <v>29905</v>
      </c>
      <c r="J42" s="226">
        <v>28421</v>
      </c>
      <c r="L42" s="226">
        <v>31224</v>
      </c>
    </row>
    <row r="43" spans="1:17" x14ac:dyDescent="0.2">
      <c r="A43" s="134"/>
      <c r="B43" s="221">
        <f>SUM(B41:B42)</f>
        <v>29716</v>
      </c>
      <c r="C43" s="222"/>
      <c r="D43" s="221">
        <v>28846</v>
      </c>
      <c r="E43" s="222"/>
      <c r="F43" s="221">
        <f>+F41+F42</f>
        <v>34635</v>
      </c>
      <c r="G43" s="222"/>
      <c r="H43" s="221">
        <f>+H42+H41</f>
        <v>36770</v>
      </c>
      <c r="J43" s="221">
        <f>+J42+J41</f>
        <v>39292</v>
      </c>
      <c r="L43" s="221">
        <f>+L42+L41</f>
        <v>35257</v>
      </c>
    </row>
    <row r="44" spans="1:17" x14ac:dyDescent="0.2">
      <c r="A44" s="134"/>
      <c r="B44" s="221"/>
      <c r="C44" s="222"/>
      <c r="D44" s="221"/>
      <c r="E44" s="222"/>
      <c r="F44" s="221"/>
      <c r="G44" s="222"/>
      <c r="H44" s="221"/>
      <c r="J44" s="221"/>
      <c r="L44" s="221"/>
    </row>
    <row r="45" spans="1:17" x14ac:dyDescent="0.2">
      <c r="A45" s="134" t="s">
        <v>154</v>
      </c>
      <c r="B45" s="221">
        <v>2965</v>
      </c>
      <c r="C45" s="222"/>
      <c r="D45" s="221">
        <v>2354</v>
      </c>
      <c r="E45" s="222"/>
      <c r="F45" s="221">
        <v>2531</v>
      </c>
      <c r="G45" s="222"/>
      <c r="H45" s="221">
        <v>3251</v>
      </c>
      <c r="J45" s="221">
        <v>2788</v>
      </c>
      <c r="L45" s="221">
        <v>2345</v>
      </c>
    </row>
    <row r="46" spans="1:17" x14ac:dyDescent="0.2">
      <c r="A46" s="134" t="s">
        <v>155</v>
      </c>
      <c r="B46" s="221">
        <v>-300</v>
      </c>
      <c r="C46" s="222"/>
      <c r="D46" s="221">
        <v>-300</v>
      </c>
      <c r="E46" s="222"/>
      <c r="F46" s="221">
        <v>-300</v>
      </c>
      <c r="G46" s="222"/>
      <c r="H46" s="221">
        <v>-300</v>
      </c>
      <c r="J46" s="221">
        <v>-350</v>
      </c>
      <c r="L46" s="221">
        <v>-350</v>
      </c>
    </row>
    <row r="47" spans="1:17" ht="12" thickBot="1" x14ac:dyDescent="0.25">
      <c r="A47" s="134"/>
      <c r="B47" s="221"/>
      <c r="C47" s="222"/>
      <c r="D47" s="221"/>
      <c r="E47" s="222"/>
      <c r="F47" s="221"/>
      <c r="G47" s="222"/>
      <c r="H47" s="221"/>
      <c r="J47" s="221"/>
      <c r="L47" s="221"/>
    </row>
    <row r="48" spans="1:17" ht="12" thickBot="1" x14ac:dyDescent="0.25">
      <c r="A48" s="219" t="s">
        <v>42</v>
      </c>
      <c r="B48" s="233">
        <f>SUM(B43:B47)</f>
        <v>32381</v>
      </c>
      <c r="C48" s="222"/>
      <c r="D48" s="233">
        <f>SUM(D43:D47)</f>
        <v>30900</v>
      </c>
      <c r="E48" s="222"/>
      <c r="F48" s="233">
        <f>SUM(F43:F47)</f>
        <v>36866</v>
      </c>
      <c r="G48" s="222"/>
      <c r="H48" s="233">
        <f>SUM(H43:H47)</f>
        <v>39721</v>
      </c>
      <c r="J48" s="233">
        <f>SUM(J43:J47)</f>
        <v>41730</v>
      </c>
      <c r="L48" s="234">
        <f>SUM(L43:L47)</f>
        <v>37252</v>
      </c>
    </row>
    <row r="49" spans="1:12" x14ac:dyDescent="0.2">
      <c r="A49" s="134"/>
      <c r="B49" s="222"/>
      <c r="C49" s="222"/>
      <c r="D49" s="222"/>
      <c r="E49" s="222"/>
      <c r="F49" s="222"/>
      <c r="G49" s="222"/>
      <c r="H49" s="222"/>
      <c r="J49" s="222"/>
      <c r="L49" s="231"/>
    </row>
    <row r="50" spans="1:12" x14ac:dyDescent="0.2">
      <c r="A50" s="235" t="s">
        <v>43</v>
      </c>
      <c r="B50" s="236">
        <v>4.9800000000000004</v>
      </c>
      <c r="C50" s="237"/>
      <c r="D50" s="236">
        <v>5.0999999999999996</v>
      </c>
      <c r="E50" s="237"/>
      <c r="F50" s="238">
        <v>5.29</v>
      </c>
      <c r="G50" s="237"/>
      <c r="H50" s="238">
        <v>5.37</v>
      </c>
      <c r="I50" s="237"/>
      <c r="J50" s="238">
        <v>5.37</v>
      </c>
      <c r="K50" s="237"/>
      <c r="L50" s="239">
        <v>5.39</v>
      </c>
    </row>
  </sheetData>
  <mergeCells count="2">
    <mergeCell ref="A5:L5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Receipts</vt:lpstr>
      <vt:lpstr>Payments</vt:lpstr>
      <vt:lpstr>Bank Reconciliation</vt:lpstr>
      <vt:lpstr>CCLA</vt:lpstr>
      <vt:lpstr>Deposit Acct</vt:lpstr>
      <vt:lpstr>Financial Summary</vt:lpstr>
      <vt:lpstr>Balance Sheet &amp; AGAR</vt:lpstr>
      <vt:lpstr>PROCESS</vt:lpstr>
      <vt:lpstr> Previous Years</vt:lpstr>
      <vt:lpstr>'Bank Reconciliation'!Print_Area</vt:lpstr>
      <vt:lpstr>CCLA!Print_Area</vt:lpstr>
      <vt:lpstr>'Deposit Acct'!Print_Area</vt:lpstr>
      <vt:lpstr>'Financial Summary'!Print_Area</vt:lpstr>
      <vt:lpstr>Payments!Print_Area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 HULL</dc:creator>
  <cp:keywords/>
  <dc:description>Reconciled 6/3/04</dc:description>
  <cp:lastModifiedBy>Clerk</cp:lastModifiedBy>
  <cp:lastPrinted>2022-08-29T15:11:36Z</cp:lastPrinted>
  <dcterms:created xsi:type="dcterms:W3CDTF">2003-09-22T09:27:20Z</dcterms:created>
  <dcterms:modified xsi:type="dcterms:W3CDTF">2022-12-01T10:18:19Z</dcterms:modified>
  <cp:category/>
</cp:coreProperties>
</file>