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8_{EA7A3F2A-C7D7-4023-AF79-54907FC04508}" xr6:coauthVersionLast="47" xr6:coauthVersionMax="47" xr10:uidLastSave="{00000000-0000-0000-0000-000000000000}"/>
  <bookViews>
    <workbookView xWindow="-120" yWindow="-120" windowWidth="20730" windowHeight="11160" activeTab="2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alance Sheet &amp; AGAR" sheetId="14" r:id="rId7"/>
    <sheet name="PROCESS" sheetId="16" r:id="rId8"/>
    <sheet name=" Previous Years" sheetId="15" r:id="rId9"/>
  </sheets>
  <definedNames>
    <definedName name="_xlnm.Print_Area" localSheetId="2">'Bank Reconciliation'!$A$2:$D$23</definedName>
    <definedName name="_xlnm.Print_Area" localSheetId="3">CCLA!$A$1:$I$36</definedName>
    <definedName name="_xlnm.Print_Area" localSheetId="4">'Deposit Acct'!$A$1:$N$35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6" l="1"/>
  <c r="J4" i="12"/>
  <c r="P40" i="6"/>
  <c r="N40" i="6"/>
  <c r="K6" i="12"/>
  <c r="J6" i="12"/>
  <c r="C24" i="14" l="1"/>
  <c r="C22" i="11"/>
  <c r="F18" i="12" l="1"/>
  <c r="G18" i="12"/>
  <c r="H18" i="12"/>
  <c r="I18" i="12"/>
  <c r="J18" i="12"/>
  <c r="K18" i="12"/>
  <c r="L18" i="12"/>
  <c r="M18" i="12"/>
  <c r="N18" i="12"/>
  <c r="O18" i="12"/>
  <c r="P18" i="12"/>
  <c r="X126" i="1"/>
  <c r="E18" i="12" s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AE73" i="6"/>
  <c r="AD73" i="6"/>
  <c r="AC73" i="6"/>
  <c r="P16" i="12" s="1"/>
  <c r="AB73" i="6"/>
  <c r="O16" i="12" s="1"/>
  <c r="AA73" i="6"/>
  <c r="N16" i="12" s="1"/>
  <c r="Z73" i="6"/>
  <c r="M16" i="12" s="1"/>
  <c r="Y73" i="6"/>
  <c r="L16" i="12" s="1"/>
  <c r="X73" i="6"/>
  <c r="K16" i="12" s="1"/>
  <c r="W73" i="6"/>
  <c r="J16" i="12" s="1"/>
  <c r="V73" i="6"/>
  <c r="I16" i="12" s="1"/>
  <c r="U73" i="6"/>
  <c r="H16" i="12" s="1"/>
  <c r="T73" i="6"/>
  <c r="G16" i="12" s="1"/>
  <c r="S73" i="6"/>
  <c r="F16" i="12" s="1"/>
  <c r="E67" i="14"/>
  <c r="K5" i="13" l="1"/>
  <c r="K6" i="13" s="1"/>
  <c r="K7" i="13" s="1"/>
  <c r="K8" i="13" s="1"/>
  <c r="K9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45" i="11"/>
  <c r="L47" i="11" s="1"/>
  <c r="L28" i="11"/>
  <c r="L30" i="11" s="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K24" i="14"/>
  <c r="B24" i="14"/>
  <c r="G118" i="14"/>
  <c r="G113" i="14"/>
  <c r="G111" i="14"/>
  <c r="L63" i="11"/>
  <c r="F12" i="11"/>
  <c r="G110" i="14"/>
  <c r="L54" i="11" l="1"/>
  <c r="L55" i="11" s="1"/>
  <c r="G112" i="14"/>
  <c r="B36" i="15"/>
  <c r="L36" i="15"/>
  <c r="H36" i="15"/>
  <c r="F36" i="15"/>
  <c r="L71" i="11"/>
  <c r="L77" i="11" l="1"/>
  <c r="G115" i="14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1" i="14"/>
  <c r="K21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9" i="11"/>
  <c r="I18" i="11"/>
  <c r="F39" i="11"/>
  <c r="F126" i="1"/>
  <c r="C16" i="11" s="1"/>
  <c r="I16" i="11" s="1"/>
  <c r="G126" i="1"/>
  <c r="C17" i="11" s="1"/>
  <c r="I17" i="11" s="1"/>
  <c r="H126" i="1"/>
  <c r="C42" i="11" s="1"/>
  <c r="C44" i="14" s="1"/>
  <c r="K44" i="14" s="1"/>
  <c r="I126" i="1"/>
  <c r="C43" i="11" s="1"/>
  <c r="C45" i="14" s="1"/>
  <c r="K45" i="14" s="1"/>
  <c r="J126" i="1"/>
  <c r="C23" i="11" s="1"/>
  <c r="I23" i="11" s="1"/>
  <c r="K126" i="1"/>
  <c r="C24" i="11" s="1"/>
  <c r="C26" i="14" s="1"/>
  <c r="K26" i="14" s="1"/>
  <c r="L126" i="1"/>
  <c r="M126" i="1"/>
  <c r="C25" i="11" s="1"/>
  <c r="I25" i="11" s="1"/>
  <c r="N126" i="1"/>
  <c r="C26" i="11" s="1"/>
  <c r="C28" i="14" s="1"/>
  <c r="K28" i="14" s="1"/>
  <c r="O126" i="1"/>
  <c r="C66" i="11" s="1"/>
  <c r="C69" i="11" s="1"/>
  <c r="C63" i="14" s="1"/>
  <c r="P126" i="1"/>
  <c r="C20" i="11" s="1"/>
  <c r="I20" i="11" s="1"/>
  <c r="Q126" i="1"/>
  <c r="C21" i="11" s="1"/>
  <c r="C23" i="14" s="1"/>
  <c r="K23" i="14" s="1"/>
  <c r="R126" i="1"/>
  <c r="S126" i="1"/>
  <c r="T126" i="1"/>
  <c r="G73" i="14" s="1"/>
  <c r="K73" i="14" s="1"/>
  <c r="E126" i="1"/>
  <c r="C15" i="11" s="1"/>
  <c r="C17" i="14" s="1"/>
  <c r="K17" i="14" s="1"/>
  <c r="L8" i="12"/>
  <c r="M8" i="12"/>
  <c r="N8" i="12"/>
  <c r="O8" i="12"/>
  <c r="F20" i="12"/>
  <c r="G20" i="12"/>
  <c r="H20" i="12"/>
  <c r="I20" i="12"/>
  <c r="J20" i="12"/>
  <c r="K20" i="12"/>
  <c r="L20" i="12"/>
  <c r="M20" i="12"/>
  <c r="N20" i="12"/>
  <c r="O20" i="12"/>
  <c r="P20" i="12"/>
  <c r="H2" i="12"/>
  <c r="F45" i="11" l="1"/>
  <c r="F47" i="11" s="1"/>
  <c r="F53" i="11"/>
  <c r="O22" i="12"/>
  <c r="N22" i="12"/>
  <c r="M22" i="12"/>
  <c r="L22" i="12"/>
  <c r="K95" i="14"/>
  <c r="I110" i="14"/>
  <c r="C18" i="14"/>
  <c r="K18" i="14" s="1"/>
  <c r="I113" i="14" s="1"/>
  <c r="C27" i="14"/>
  <c r="K27" i="14" s="1"/>
  <c r="C19" i="14"/>
  <c r="K19" i="14" s="1"/>
  <c r="I15" i="11"/>
  <c r="C60" i="14"/>
  <c r="K60" i="14" s="1"/>
  <c r="I26" i="11"/>
  <c r="I21" i="11"/>
  <c r="E49" i="14"/>
  <c r="G65" i="14"/>
  <c r="I49" i="14"/>
  <c r="C22" i="14"/>
  <c r="K22" i="14" s="1"/>
  <c r="I24" i="11"/>
  <c r="C25" i="14"/>
  <c r="K25" i="14" s="1"/>
  <c r="G32" i="14"/>
  <c r="G75" i="14"/>
  <c r="G49" i="14"/>
  <c r="I65" i="14"/>
  <c r="I32" i="14"/>
  <c r="E65" i="14"/>
  <c r="K61" i="14"/>
  <c r="E32" i="14"/>
  <c r="K63" i="14"/>
  <c r="C45" i="11"/>
  <c r="C28" i="11"/>
  <c r="C30" i="14" s="1"/>
  <c r="K30" i="14" s="1"/>
  <c r="C54" i="11" l="1"/>
  <c r="G88" i="14"/>
  <c r="G67" i="14"/>
  <c r="I67" i="14"/>
  <c r="I89" i="14" s="1"/>
  <c r="I93" i="14" s="1"/>
  <c r="I126" i="14" s="1"/>
  <c r="C47" i="14"/>
  <c r="E89" i="14"/>
  <c r="E73" i="6"/>
  <c r="C61" i="11" s="1"/>
  <c r="F73" i="6"/>
  <c r="C9" i="11" s="1"/>
  <c r="C11" i="14" s="1"/>
  <c r="K11" i="14" s="1"/>
  <c r="I111" i="14" s="1"/>
  <c r="G73" i="6"/>
  <c r="C37" i="11" s="1"/>
  <c r="H73" i="6"/>
  <c r="C11" i="11" s="1"/>
  <c r="C13" i="14" s="1"/>
  <c r="K13" i="14" s="1"/>
  <c r="I73" i="6"/>
  <c r="J73" i="6"/>
  <c r="K73" i="6"/>
  <c r="L73" i="6"/>
  <c r="M73" i="6"/>
  <c r="E72" i="14" s="1"/>
  <c r="D73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72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C39" i="11" l="1"/>
  <c r="C39" i="14"/>
  <c r="K39" i="14" s="1"/>
  <c r="K72" i="14"/>
  <c r="K75" i="14" s="1"/>
  <c r="E75" i="14"/>
  <c r="E88" i="14" s="1"/>
  <c r="E93" i="14" s="1"/>
  <c r="C63" i="11"/>
  <c r="C55" i="14"/>
  <c r="K55" i="14" s="1"/>
  <c r="G93" i="14"/>
  <c r="I125" i="14" s="1"/>
  <c r="K47" i="14"/>
  <c r="I115" i="14" s="1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K10" i="13" s="1"/>
  <c r="I9" i="13"/>
  <c r="I8" i="13"/>
  <c r="I7" i="13"/>
  <c r="I6" i="13"/>
  <c r="I5" i="13"/>
  <c r="M33" i="7"/>
  <c r="L33" i="7"/>
  <c r="K33" i="7"/>
  <c r="J33" i="7"/>
  <c r="I33" i="7"/>
  <c r="H33" i="7"/>
  <c r="G33" i="7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P5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K88" i="14" l="1"/>
  <c r="K11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11" i="7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R73" i="6"/>
  <c r="E16" i="12" s="1"/>
  <c r="E20" i="12" s="1"/>
  <c r="P6" i="6"/>
  <c r="P7" i="6" s="1"/>
  <c r="P8" i="6" s="1"/>
  <c r="P9" i="6" s="1"/>
  <c r="P10" i="6" s="1"/>
  <c r="U126" i="1"/>
  <c r="N73" i="6"/>
  <c r="C41" i="14"/>
  <c r="C47" i="11"/>
  <c r="C57" i="14"/>
  <c r="K57" i="14" s="1"/>
  <c r="C71" i="11"/>
  <c r="C65" i="14" s="1"/>
  <c r="K65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F77" i="11" s="1"/>
  <c r="I43" i="11"/>
  <c r="N33" i="7"/>
  <c r="K91" i="14" s="1"/>
  <c r="C10" i="11"/>
  <c r="C12" i="11" s="1"/>
  <c r="I33" i="13"/>
  <c r="K92" i="14" s="1"/>
  <c r="I9" i="11"/>
  <c r="I37" i="11"/>
  <c r="K90" i="14" l="1"/>
  <c r="I118" i="14" s="1"/>
  <c r="P11" i="6"/>
  <c r="P12" i="6" s="1"/>
  <c r="P13" i="6" s="1"/>
  <c r="P14" i="6" s="1"/>
  <c r="P15" i="6" s="1"/>
  <c r="P16" i="6" s="1"/>
  <c r="P17" i="6" s="1"/>
  <c r="P18" i="6" s="1"/>
  <c r="E4" i="12"/>
  <c r="V16" i="1"/>
  <c r="V17" i="1" s="1"/>
  <c r="V18" i="1" s="1"/>
  <c r="V19" i="1" s="1"/>
  <c r="V20" i="1" s="1"/>
  <c r="V21" i="1" s="1"/>
  <c r="E6" i="12"/>
  <c r="E8" i="12" s="1"/>
  <c r="E22" i="12" s="1"/>
  <c r="C14" i="14"/>
  <c r="K14" i="14" s="1"/>
  <c r="C53" i="11"/>
  <c r="C55" i="11" s="1"/>
  <c r="K41" i="14"/>
  <c r="C49" i="14"/>
  <c r="K49" i="14" s="1"/>
  <c r="C12" i="14"/>
  <c r="K12" i="14" s="1"/>
  <c r="I10" i="11"/>
  <c r="I12" i="11" s="1"/>
  <c r="I39" i="11"/>
  <c r="I42" i="11"/>
  <c r="C30" i="11"/>
  <c r="I112" i="14" l="1"/>
  <c r="I116" i="14" s="1"/>
  <c r="I124" i="14" s="1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P8" i="12"/>
  <c r="I53" i="11"/>
  <c r="K93" i="14"/>
  <c r="I45" i="11"/>
  <c r="I47" i="11" s="1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P22" i="12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G8" i="12" s="1"/>
  <c r="G22" i="12" s="1"/>
  <c r="I30" i="11"/>
  <c r="I77" i="11" s="1"/>
  <c r="I54" i="11"/>
  <c r="I55" i="11" s="1"/>
  <c r="C32" i="14"/>
  <c r="C67" i="14" s="1"/>
  <c r="C77" i="11"/>
  <c r="P31" i="6" l="1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K67" i="14"/>
  <c r="K96" i="14" s="1"/>
  <c r="K98" i="14" s="1"/>
  <c r="K32" i="14"/>
  <c r="H8" i="12" l="1"/>
  <c r="H22" i="12" s="1"/>
  <c r="P37" i="6"/>
  <c r="P38" i="6" s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I6" i="12"/>
  <c r="P39" i="6" l="1"/>
  <c r="P42" i="6" s="1"/>
  <c r="P43" i="6" s="1"/>
  <c r="I4" i="12"/>
  <c r="I8" i="12" s="1"/>
  <c r="I22" i="12" s="1"/>
  <c r="J8" i="12"/>
  <c r="J22" i="12" s="1"/>
  <c r="P44" i="6" l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K4" i="12"/>
  <c r="K8" i="12" s="1"/>
  <c r="K22" i="12" s="1"/>
</calcChain>
</file>

<file path=xl/sharedStrings.xml><?xml version="1.0" encoding="utf-8"?>
<sst xmlns="http://schemas.openxmlformats.org/spreadsheetml/2006/main" count="536" uniqueCount="301">
  <si>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</si>
  <si>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</si>
  <si>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</si>
  <si>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</si>
  <si>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</si>
  <si>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</si>
  <si>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</si>
  <si>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</si>
  <si>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</si>
  <si>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</si>
  <si>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</si>
  <si>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</si>
  <si>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</si>
  <si>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</si>
  <si>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</si>
  <si>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</si>
  <si>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</si>
  <si>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</si>
  <si>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</si>
  <si>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</si>
  <si>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</si>
  <si>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</si>
  <si>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</si>
  <si>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</si>
  <si>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</si>
  <si>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</si>
  <si>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</si>
  <si>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</si>
  <si>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</si>
  <si>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</si>
  <si>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</si>
  <si>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</si>
  <si>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</si>
  <si>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</si>
  <si>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</si>
  <si>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</si>
  <si>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</si>
  <si>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</si>
  <si>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</si>
  <si>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</si>
  <si>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</si>
  <si>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</si>
  <si>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</si>
  <si>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</si>
  <si>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</si>
  <si>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</si>
  <si>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</si>
  <si>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</si>
  <si>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</si>
  <si>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</si>
  <si>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</si>
  <si>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</si>
  <si>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</si>
  <si>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</si>
  <si>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</si>
  <si>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</si>
  <si>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</si>
  <si>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</si>
  <si>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</si>
  <si>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</si>
  <si>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</si>
  <si>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</si>
  <si>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</si>
  <si>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</si>
  <si>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</si>
  <si>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</si>
  <si>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</si>
  <si>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</si>
  <si>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</si>
  <si>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</si>
  <si>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</si>
  <si>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</si>
  <si>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</si>
  <si>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</si>
  <si>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</si>
  <si>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</si>
  <si>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</si>
  <si>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</si>
  <si>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</si>
  <si>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</si>
  <si>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</si>
  <si>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</si>
  <si>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</si>
  <si>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</si>
  <si>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</si>
  <si>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</si>
  <si>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</si>
  <si>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</si>
  <si>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</si>
  <si>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</si>
  <si>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</si>
  <si>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</si>
  <si>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</si>
  <si>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</si>
  <si>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</si>
  <si>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</si>
  <si>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</si>
  <si>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</si>
  <si>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</si>
  <si>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</si>
  <si>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</si>
  <si>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</si>
  <si>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</si>
  <si>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</si>
  <si>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</si>
  <si>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</si>
  <si>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</si>
  <si>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</si>
  <si>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</si>
  <si>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</si>
  <si>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</si>
  <si>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</si>
  <si>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</si>
  <si>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</si>
  <si>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</si>
  <si>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</si>
  <si>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</si>
  <si>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</si>
  <si>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</si>
  <si>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</si>
  <si>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</si>
  <si>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</si>
  <si>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</si>
  <si>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</si>
  <si>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</si>
  <si>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</si>
  <si>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</si>
  <si>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</si>
  <si>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</si>
  <si>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</si>
  <si>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</si>
  <si>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Box 7 and Box 9 reconiliation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</si>
  <si>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</si>
  <si>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</si>
  <si>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</si>
  <si>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</si>
  <si>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</si>
  <si>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</si>
  <si>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</si>
  <si>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</si>
  <si>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</si>
  <si>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</si>
  <si>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</si>
  <si>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</si>
  <si>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</si>
  <si>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</si>
  <si>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</si>
  <si>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</si>
  <si>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</si>
  <si>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</si>
  <si>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</si>
  <si>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</si>
  <si>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</si>
  <si>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</si>
  <si>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</si>
  <si>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</si>
  <si>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</si>
  <si>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</si>
  <si>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</si>
  <si>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</si>
  <si>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</si>
  <si>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</si>
  <si>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</si>
  <si>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</si>
  <si>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</si>
  <si>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</si>
  <si>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</si>
  <si>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</si>
  <si>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</si>
  <si>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</si>
  <si>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</si>
  <si>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</si>
  <si>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</si>
  <si>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</si>
  <si>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</si>
  <si>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</si>
  <si>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</si>
  <si>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</si>
  <si>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</si>
  <si>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</si>
  <si>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</si>
  <si>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</si>
  <si>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</si>
  <si>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</si>
  <si>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</si>
  <si>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</si>
  <si>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</si>
  <si>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</si>
  <si>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</si>
  <si>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</si>
  <si>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</si>
  <si>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</si>
  <si>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</si>
  <si>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</si>
  <si>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</si>
  <si>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</si>
  <si>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</si>
  <si>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</si>
  <si>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</si>
  <si>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</si>
  <si>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</si>
  <si>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</si>
  <si>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</si>
  <si>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</si>
  <si>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</si>
  <si>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</si>
  <si>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</si>
  <si>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</si>
  <si>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</si>
  <si>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</si>
  <si>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</si>
  <si>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</si>
  <si>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</si>
  <si>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</si>
  <si>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</si>
  <si>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</si>
  <si>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</si>
  <si>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</si>
  <si>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</si>
  <si>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</si>
  <si>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</si>
  <si>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</si>
  <si>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</si>
  <si>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</si>
  <si>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</si>
  <si>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</si>
  <si>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</si>
  <si>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</si>
  <si>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</si>
  <si>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</si>
  <si>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</si>
  <si>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</si>
  <si>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</si>
  <si>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</si>
  <si>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</si>
  <si>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</si>
  <si>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</si>
  <si>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</si>
  <si>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</si>
  <si>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</si>
  <si>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</si>
  <si>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</si>
  <si>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</si>
  <si>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</si>
  <si>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</si>
  <si>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</si>
  <si>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</si>
  <si>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</si>
  <si>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</si>
  <si>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</si>
  <si>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</si>
  <si>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</si>
  <si>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</si>
  <si>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</si>
  <si>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</si>
  <si>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</si>
  <si>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</si>
  <si>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</si>
  <si>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</si>
  <si>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</si>
  <si>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</si>
  <si>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</si>
  <si>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</si>
  <si>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</si>
  <si>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</si>
  <si>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</si>
  <si>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</si>
  <si>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</si>
  <si>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</si>
  <si>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</si>
  <si>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</si>
  <si>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</si>
  <si>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</si>
  <si>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</si>
  <si>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</si>
  <si>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</si>
  <si>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</si>
  <si>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</si>
  <si>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</si>
  <si>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</si>
  <si>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</si>
  <si>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</si>
  <si>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</si>
  <si>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</si>
  <si>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</si>
  <si>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</si>
  <si>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</si>
  <si>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</si>
  <si>
    <t>Spooner (325)</t>
  </si>
  <si>
    <t>Transfer &amp; Inscription</t>
  </si>
  <si>
    <t>Oxted District Responders</t>
  </si>
  <si>
    <t>Defib Battery</t>
  </si>
  <si>
    <t>Jenner</t>
  </si>
  <si>
    <t>PKF Littlejohn</t>
  </si>
  <si>
    <t>Audit Fee</t>
  </si>
  <si>
    <t>3rd 1/4  donation</t>
  </si>
  <si>
    <t>Williams (458)</t>
  </si>
  <si>
    <t xml:space="preserve"> Inter- to refund as for St Marys</t>
  </si>
  <si>
    <t>Nederpel (861)</t>
  </si>
  <si>
    <t>Plot/Inter/Inscription</t>
  </si>
  <si>
    <t>Incorrect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</si>
</sst>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2" fillId="0" borderId="77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  <xf numFmtId="167" fontId="24" fillId="0" borderId="0" xfId="0" applyNumberFormat="1" applyFont="1"/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27"/>
  <sheetViews>
    <sheetView topLeftCell="A24" workbookViewId="0">
      <selection activeCell="P41" sqref="P41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2.7109375" customWidth="1"/>
    <col min="16" max="16" width="11.28515625" style="66" bestFit="1" customWidth="1"/>
    <col min="17" max="17" width="8.7109375" style="297" customWidth="1"/>
  </cols>
  <sheetData>
    <row r="1" spans="1:31" x14ac:dyDescent="0.2">
      <c r="A1" s="301" t="s">
        <v>54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/>
    </row>
    <row r="2" spans="1:31" ht="13.9" customHeight="1" thickBot="1" x14ac:dyDescent="0.25">
      <c r="A2" s="304" t="s">
        <v>157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6"/>
      <c r="R2" s="307" t="s">
        <v>277</v>
      </c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9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254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2" t="s">
        <v>247</v>
      </c>
      <c r="R3" s="282" t="s">
        <v>265</v>
      </c>
      <c r="S3" s="283" t="s">
        <v>266</v>
      </c>
      <c r="T3" s="283" t="s">
        <v>267</v>
      </c>
      <c r="U3" s="283" t="s">
        <v>268</v>
      </c>
      <c r="V3" s="283" t="s">
        <v>269</v>
      </c>
      <c r="W3" s="283" t="s">
        <v>270</v>
      </c>
      <c r="X3" s="283" t="s">
        <v>271</v>
      </c>
      <c r="Y3" s="283" t="s">
        <v>272</v>
      </c>
      <c r="Z3" s="283" t="s">
        <v>273</v>
      </c>
      <c r="AA3" s="283" t="s">
        <v>274</v>
      </c>
      <c r="AB3" s="283" t="s">
        <v>275</v>
      </c>
      <c r="AC3" s="283" t="s">
        <v>276</v>
      </c>
      <c r="AD3" s="283" t="s">
        <v>265</v>
      </c>
      <c r="AE3" s="284" t="s">
        <v>266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8" t="s">
        <v>280</v>
      </c>
      <c r="R4" s="285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7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5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7"/>
    </row>
    <row r="6" spans="1:31" x14ac:dyDescent="0.2">
      <c r="A6" s="22">
        <v>44657</v>
      </c>
      <c r="B6" s="13" t="s">
        <v>217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5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</row>
    <row r="7" spans="1:31" x14ac:dyDescent="0.2">
      <c r="A7" s="22">
        <v>44664</v>
      </c>
      <c r="B7" s="13" t="s">
        <v>218</v>
      </c>
      <c r="C7" s="13" t="s">
        <v>219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70" si="1">+P6+N7</f>
        <v>22426.44</v>
      </c>
      <c r="R7" s="285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7"/>
    </row>
    <row r="8" spans="1:31" x14ac:dyDescent="0.2">
      <c r="A8" s="22">
        <v>44676</v>
      </c>
      <c r="B8" s="13" t="s">
        <v>220</v>
      </c>
      <c r="C8" s="13" t="s">
        <v>221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8">
        <f>+N8</f>
        <v>285</v>
      </c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7"/>
    </row>
    <row r="9" spans="1:31" x14ac:dyDescent="0.2">
      <c r="A9" s="22">
        <v>44676</v>
      </c>
      <c r="B9" s="13" t="s">
        <v>222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8">
        <f>+N9</f>
        <v>80</v>
      </c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7"/>
    </row>
    <row r="10" spans="1:31" x14ac:dyDescent="0.2">
      <c r="A10" s="22">
        <v>44677</v>
      </c>
      <c r="B10" s="13" t="s">
        <v>223</v>
      </c>
      <c r="C10" s="13" t="s">
        <v>224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7" t="s">
        <v>279</v>
      </c>
      <c r="R10" s="285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7"/>
    </row>
    <row r="11" spans="1:31" x14ac:dyDescent="0.2">
      <c r="A11" s="22">
        <v>44684</v>
      </c>
      <c r="B11" s="13" t="s">
        <v>225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5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7"/>
    </row>
    <row r="12" spans="1:31" x14ac:dyDescent="0.2">
      <c r="A12" s="22">
        <v>44684</v>
      </c>
      <c r="B12" s="13" t="s">
        <v>226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5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7"/>
    </row>
    <row r="13" spans="1:31" x14ac:dyDescent="0.2">
      <c r="A13" s="22">
        <v>44685</v>
      </c>
      <c r="B13" s="13" t="s">
        <v>227</v>
      </c>
      <c r="C13" s="13" t="s">
        <v>228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5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7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5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7"/>
    </row>
    <row r="15" spans="1:31" x14ac:dyDescent="0.2">
      <c r="A15" s="22">
        <v>44705</v>
      </c>
      <c r="B15" s="13" t="s">
        <v>229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5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7"/>
    </row>
    <row r="16" spans="1:31" x14ac:dyDescent="0.2">
      <c r="A16" s="22">
        <v>44705</v>
      </c>
      <c r="B16" s="13" t="s">
        <v>87</v>
      </c>
      <c r="C16" s="13" t="s">
        <v>230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5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7"/>
    </row>
    <row r="17" spans="1:31" x14ac:dyDescent="0.2">
      <c r="A17" s="22">
        <v>44708</v>
      </c>
      <c r="B17" s="13" t="s">
        <v>231</v>
      </c>
      <c r="C17" s="13" t="s">
        <v>232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5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7"/>
    </row>
    <row r="18" spans="1:31" x14ac:dyDescent="0.2">
      <c r="A18" s="22">
        <v>44711</v>
      </c>
      <c r="B18" s="13" t="s">
        <v>225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7" t="s">
        <v>279</v>
      </c>
      <c r="R18" s="285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7"/>
    </row>
    <row r="19" spans="1:31" x14ac:dyDescent="0.2">
      <c r="A19" s="22">
        <v>44720</v>
      </c>
      <c r="B19" s="13" t="s">
        <v>67</v>
      </c>
      <c r="C19" s="13" t="s">
        <v>233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5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7"/>
    </row>
    <row r="20" spans="1:31" x14ac:dyDescent="0.2">
      <c r="A20" s="22">
        <v>44728</v>
      </c>
      <c r="B20" s="13" t="s">
        <v>223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5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7"/>
    </row>
    <row r="21" spans="1:31" x14ac:dyDescent="0.2">
      <c r="A21" s="22">
        <v>44728</v>
      </c>
      <c r="B21" s="13" t="s">
        <v>234</v>
      </c>
      <c r="C21" s="13" t="s">
        <v>235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5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7"/>
    </row>
    <row r="22" spans="1:31" x14ac:dyDescent="0.2">
      <c r="A22" s="22">
        <v>44739</v>
      </c>
      <c r="B22" s="13" t="s">
        <v>236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5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7"/>
    </row>
    <row r="23" spans="1:31" x14ac:dyDescent="0.2">
      <c r="A23" s="22">
        <v>44739</v>
      </c>
      <c r="B23" s="13" t="s">
        <v>237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7" t="s">
        <v>279</v>
      </c>
      <c r="R23" s="285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7"/>
    </row>
    <row r="24" spans="1:31" x14ac:dyDescent="0.2">
      <c r="A24" s="22">
        <v>44749</v>
      </c>
      <c r="B24" s="13" t="s">
        <v>237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5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7"/>
    </row>
    <row r="25" spans="1:31" x14ac:dyDescent="0.2">
      <c r="A25" s="22">
        <v>44753</v>
      </c>
      <c r="B25" s="13" t="s">
        <v>238</v>
      </c>
      <c r="C25" s="13" t="s">
        <v>228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5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7"/>
    </row>
    <row r="26" spans="1:31" x14ac:dyDescent="0.2">
      <c r="A26" s="22">
        <v>44756</v>
      </c>
      <c r="B26" s="13" t="s">
        <v>239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5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7"/>
    </row>
    <row r="27" spans="1:31" x14ac:dyDescent="0.2">
      <c r="A27" s="22">
        <v>44760</v>
      </c>
      <c r="B27" s="13" t="s">
        <v>237</v>
      </c>
      <c r="C27" s="13" t="s">
        <v>240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5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7"/>
    </row>
    <row r="28" spans="1:31" x14ac:dyDescent="0.2">
      <c r="A28" s="22">
        <v>44768</v>
      </c>
      <c r="B28" s="13" t="s">
        <v>89</v>
      </c>
      <c r="C28" s="13" t="s">
        <v>241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5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7"/>
    </row>
    <row r="29" spans="1:31" x14ac:dyDescent="0.2">
      <c r="A29" s="22">
        <v>44771</v>
      </c>
      <c r="B29" s="13" t="s">
        <v>242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5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7"/>
    </row>
    <row r="30" spans="1:31" x14ac:dyDescent="0.2">
      <c r="A30" s="22">
        <v>44771</v>
      </c>
      <c r="B30" s="13" t="s">
        <v>222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7" t="s">
        <v>279</v>
      </c>
      <c r="R30" s="285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7"/>
    </row>
    <row r="31" spans="1:31" x14ac:dyDescent="0.2">
      <c r="A31" s="22">
        <v>44776</v>
      </c>
      <c r="B31" s="13" t="s">
        <v>236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5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7"/>
    </row>
    <row r="32" spans="1:31" x14ac:dyDescent="0.2">
      <c r="A32" s="22">
        <v>44781</v>
      </c>
      <c r="B32" s="13" t="s">
        <v>239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5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7"/>
    </row>
    <row r="33" spans="1:31" x14ac:dyDescent="0.2">
      <c r="A33" s="22">
        <v>44781</v>
      </c>
      <c r="B33" s="13" t="s">
        <v>243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5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7"/>
    </row>
    <row r="34" spans="1:31" x14ac:dyDescent="0.2">
      <c r="A34" s="22">
        <v>44792</v>
      </c>
      <c r="B34" s="13" t="s">
        <v>243</v>
      </c>
      <c r="C34" s="13" t="s">
        <v>244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5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7"/>
    </row>
    <row r="35" spans="1:31" x14ac:dyDescent="0.2">
      <c r="A35" s="22">
        <v>44792</v>
      </c>
      <c r="B35" s="13" t="s">
        <v>245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2" si="2">SUM(D35:M35)</f>
        <v>250</v>
      </c>
      <c r="O35" s="6"/>
      <c r="P35" s="66">
        <f t="shared" si="1"/>
        <v>82398.47</v>
      </c>
      <c r="R35" s="285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7"/>
    </row>
    <row r="36" spans="1:31" x14ac:dyDescent="0.2">
      <c r="A36" s="22">
        <v>44798</v>
      </c>
      <c r="B36" s="13" t="s">
        <v>75</v>
      </c>
      <c r="C36" s="13" t="s">
        <v>246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5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7"/>
    </row>
    <row r="37" spans="1:31" x14ac:dyDescent="0.2">
      <c r="A37" s="22">
        <v>44803</v>
      </c>
      <c r="B37" s="13" t="s">
        <v>286</v>
      </c>
      <c r="C37" s="13" t="s">
        <v>228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/>
      <c r="P37" s="66">
        <f t="shared" si="1"/>
        <v>87998.47</v>
      </c>
      <c r="R37" s="285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7"/>
    </row>
    <row r="38" spans="1:31" x14ac:dyDescent="0.2">
      <c r="A38" s="22">
        <v>44804</v>
      </c>
      <c r="B38" s="13" t="s">
        <v>287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7" t="s">
        <v>279</v>
      </c>
      <c r="R38" s="285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7"/>
    </row>
    <row r="39" spans="1:31" x14ac:dyDescent="0.2">
      <c r="A39" s="22">
        <v>44826</v>
      </c>
      <c r="B39" s="13" t="s">
        <v>288</v>
      </c>
      <c r="C39" s="13" t="s">
        <v>289</v>
      </c>
      <c r="D39" s="9"/>
      <c r="E39" s="9"/>
      <c r="F39" s="9"/>
      <c r="G39" s="9">
        <v>145</v>
      </c>
      <c r="H39" s="9"/>
      <c r="I39" s="9"/>
      <c r="J39" s="9"/>
      <c r="K39" s="9"/>
      <c r="L39" s="9"/>
      <c r="M39" s="9"/>
      <c r="N39" s="14">
        <f t="shared" si="2"/>
        <v>145</v>
      </c>
      <c r="P39" s="66">
        <f t="shared" si="1"/>
        <v>88393.47</v>
      </c>
      <c r="R39" s="285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7"/>
    </row>
    <row r="40" spans="1:31" x14ac:dyDescent="0.2">
      <c r="A40" s="22">
        <v>44826</v>
      </c>
      <c r="B40" s="13" t="s">
        <v>292</v>
      </c>
      <c r="C40" s="13" t="s">
        <v>300</v>
      </c>
      <c r="D40" s="9"/>
      <c r="E40" s="9"/>
      <c r="F40" s="9"/>
      <c r="G40" s="9">
        <v>150</v>
      </c>
      <c r="H40" s="9"/>
      <c r="I40" s="9"/>
      <c r="J40" s="9"/>
      <c r="K40" s="9"/>
      <c r="L40" s="9"/>
      <c r="M40" s="9"/>
      <c r="N40" s="14">
        <f t="shared" si="2"/>
        <v>150</v>
      </c>
      <c r="P40" s="66">
        <f t="shared" si="1"/>
        <v>88543.47</v>
      </c>
      <c r="Q40" s="297" t="s">
        <v>279</v>
      </c>
      <c r="R40" s="285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7"/>
    </row>
    <row r="41" spans="1:31" x14ac:dyDescent="0.2">
      <c r="A41" s="22">
        <v>44839</v>
      </c>
      <c r="B41" s="13" t="s">
        <v>292</v>
      </c>
      <c r="C41" s="13" t="s">
        <v>297</v>
      </c>
      <c r="D41" s="9"/>
      <c r="E41" s="9"/>
      <c r="F41" s="9"/>
      <c r="G41" s="9">
        <v>-150</v>
      </c>
      <c r="H41" s="9"/>
      <c r="I41" s="9"/>
      <c r="J41" s="9"/>
      <c r="K41" s="9"/>
      <c r="L41" s="9"/>
      <c r="M41" s="9"/>
      <c r="N41" s="14">
        <f t="shared" si="2"/>
        <v>-150</v>
      </c>
      <c r="P41" s="66">
        <f t="shared" si="1"/>
        <v>88393.47</v>
      </c>
      <c r="R41" s="285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7"/>
    </row>
    <row r="42" spans="1:31" x14ac:dyDescent="0.2">
      <c r="A42" s="22">
        <v>44839</v>
      </c>
      <c r="B42" s="13" t="s">
        <v>296</v>
      </c>
      <c r="C42" s="13" t="s">
        <v>76</v>
      </c>
      <c r="D42" s="9"/>
      <c r="E42" s="9"/>
      <c r="F42" s="9"/>
      <c r="G42" s="9">
        <v>65</v>
      </c>
      <c r="H42" s="9"/>
      <c r="I42" s="9"/>
      <c r="J42" s="9"/>
      <c r="K42" s="9"/>
      <c r="L42" s="9"/>
      <c r="M42" s="9"/>
      <c r="N42" s="14">
        <f t="shared" si="2"/>
        <v>65</v>
      </c>
      <c r="P42" s="66">
        <f>+P41+N42</f>
        <v>88458.47</v>
      </c>
      <c r="R42" s="285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7"/>
    </row>
    <row r="43" spans="1:31" x14ac:dyDescent="0.2">
      <c r="A43" s="22">
        <v>44855</v>
      </c>
      <c r="B43" s="13" t="s">
        <v>298</v>
      </c>
      <c r="C43" s="13" t="s">
        <v>299</v>
      </c>
      <c r="D43" s="9"/>
      <c r="E43" s="9"/>
      <c r="F43" s="9"/>
      <c r="G43" s="9">
        <v>800</v>
      </c>
      <c r="H43" s="9"/>
      <c r="I43" s="9"/>
      <c r="J43" s="9"/>
      <c r="K43" s="9"/>
      <c r="L43" s="9"/>
      <c r="M43" s="9"/>
      <c r="N43" s="14">
        <f t="shared" si="2"/>
        <v>800</v>
      </c>
      <c r="P43" s="66">
        <f t="shared" si="1"/>
        <v>89258.47</v>
      </c>
      <c r="Q43" s="297" t="s">
        <v>279</v>
      </c>
      <c r="R43" s="285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7"/>
    </row>
    <row r="44" spans="1:31" x14ac:dyDescent="0.2">
      <c r="A44" s="22"/>
      <c r="B44" s="13"/>
      <c r="C44" s="13"/>
      <c r="D44" s="9"/>
      <c r="E44" s="9"/>
      <c r="F44" s="9"/>
      <c r="G44" s="9"/>
      <c r="H44" s="9"/>
      <c r="I44" s="9"/>
      <c r="J44" s="9"/>
      <c r="K44" s="9"/>
      <c r="L44" s="9"/>
      <c r="M44" s="9"/>
      <c r="N44" s="14">
        <f t="shared" si="2"/>
        <v>0</v>
      </c>
      <c r="P44" s="66">
        <f t="shared" si="1"/>
        <v>89258.47</v>
      </c>
      <c r="R44" s="285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7"/>
    </row>
    <row r="45" spans="1:31" x14ac:dyDescent="0.2">
      <c r="A45" s="22"/>
      <c r="B45" s="13"/>
      <c r="C45" s="13"/>
      <c r="D45" s="9"/>
      <c r="E45" s="9"/>
      <c r="F45" s="9"/>
      <c r="G45" s="9"/>
      <c r="H45" s="9"/>
      <c r="I45" s="9"/>
      <c r="J45" s="9"/>
      <c r="K45" s="9"/>
      <c r="L45" s="9"/>
      <c r="M45" s="9"/>
      <c r="N45" s="14">
        <f t="shared" si="2"/>
        <v>0</v>
      </c>
      <c r="P45" s="66">
        <f t="shared" si="1"/>
        <v>89258.47</v>
      </c>
      <c r="Q45" s="300"/>
      <c r="R45" s="285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7"/>
    </row>
    <row r="46" spans="1:31" x14ac:dyDescent="0.2">
      <c r="A46" s="22"/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14">
        <f t="shared" si="2"/>
        <v>0</v>
      </c>
      <c r="P46" s="66">
        <f t="shared" si="1"/>
        <v>89258.47</v>
      </c>
      <c r="Q46" s="300"/>
      <c r="R46" s="285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7"/>
    </row>
    <row r="47" spans="1:31" x14ac:dyDescent="0.2">
      <c r="A47" s="22"/>
      <c r="B47" s="13"/>
      <c r="C47" s="13"/>
      <c r="D47" s="9"/>
      <c r="E47" s="9"/>
      <c r="F47" s="9"/>
      <c r="G47" s="9"/>
      <c r="H47" s="9"/>
      <c r="I47" s="9"/>
      <c r="J47" s="9"/>
      <c r="K47" s="9"/>
      <c r="L47" s="9"/>
      <c r="M47" s="9"/>
      <c r="N47" s="14">
        <f t="shared" si="2"/>
        <v>0</v>
      </c>
      <c r="P47" s="66">
        <f t="shared" si="1"/>
        <v>89258.47</v>
      </c>
      <c r="Q47" s="300"/>
      <c r="R47" s="285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7"/>
    </row>
    <row r="48" spans="1:31" x14ac:dyDescent="0.2">
      <c r="A48" s="22"/>
      <c r="B48" s="13"/>
      <c r="C48" s="13"/>
      <c r="D48" s="9"/>
      <c r="E48" s="9"/>
      <c r="F48" s="9"/>
      <c r="G48" s="9"/>
      <c r="H48" s="9"/>
      <c r="I48" s="9"/>
      <c r="J48" s="9"/>
      <c r="K48" s="9"/>
      <c r="L48" s="9"/>
      <c r="M48" s="9"/>
      <c r="N48" s="14">
        <f>SUM(D48:M48)</f>
        <v>0</v>
      </c>
      <c r="P48" s="66">
        <f t="shared" si="1"/>
        <v>89258.47</v>
      </c>
      <c r="Q48" s="300"/>
      <c r="R48" s="285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7"/>
    </row>
    <row r="49" spans="1:31" x14ac:dyDescent="0.2">
      <c r="A49" s="22"/>
      <c r="B49" s="13"/>
      <c r="C49" s="13"/>
      <c r="D49" s="9"/>
      <c r="E49" s="9"/>
      <c r="F49" s="9"/>
      <c r="G49" s="9"/>
      <c r="H49" s="9"/>
      <c r="I49" s="9"/>
      <c r="J49" s="9"/>
      <c r="K49" s="9"/>
      <c r="L49" s="9"/>
      <c r="M49" s="9"/>
      <c r="N49" s="14">
        <f>SUM(D49:M49)</f>
        <v>0</v>
      </c>
      <c r="P49" s="66">
        <f t="shared" si="1"/>
        <v>89258.47</v>
      </c>
      <c r="Q49" s="300"/>
      <c r="R49" s="285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7"/>
    </row>
    <row r="50" spans="1:31" x14ac:dyDescent="0.2">
      <c r="A50" s="22"/>
      <c r="B50" s="13"/>
      <c r="C50" s="13"/>
      <c r="D50" s="9"/>
      <c r="E50" s="9"/>
      <c r="F50" s="9"/>
      <c r="G50" s="9"/>
      <c r="H50" s="9"/>
      <c r="I50" s="9"/>
      <c r="J50" s="9"/>
      <c r="K50" s="9"/>
      <c r="L50" s="9"/>
      <c r="M50" s="9"/>
      <c r="N50" s="14">
        <f t="shared" si="2"/>
        <v>0</v>
      </c>
      <c r="P50" s="66">
        <f t="shared" si="1"/>
        <v>89258.47</v>
      </c>
      <c r="Q50" s="300"/>
      <c r="R50" s="285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7"/>
    </row>
    <row r="51" spans="1:31" x14ac:dyDescent="0.2">
      <c r="A51" s="22"/>
      <c r="B51" s="13"/>
      <c r="C51" s="13"/>
      <c r="D51" s="9"/>
      <c r="E51" s="9"/>
      <c r="F51" s="9"/>
      <c r="G51" s="9"/>
      <c r="H51" s="9"/>
      <c r="I51" s="9"/>
      <c r="J51" s="9"/>
      <c r="K51" s="9"/>
      <c r="L51" s="9"/>
      <c r="M51" s="9"/>
      <c r="N51" s="14">
        <f t="shared" si="2"/>
        <v>0</v>
      </c>
      <c r="P51" s="66">
        <f t="shared" si="1"/>
        <v>89258.47</v>
      </c>
      <c r="Q51" s="300"/>
      <c r="R51" s="285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7"/>
    </row>
    <row r="52" spans="1:31" x14ac:dyDescent="0.2">
      <c r="A52" s="22"/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14">
        <f t="shared" si="2"/>
        <v>0</v>
      </c>
      <c r="P52" s="66">
        <f t="shared" si="1"/>
        <v>89258.47</v>
      </c>
      <c r="Q52" s="300"/>
      <c r="R52" s="285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7"/>
    </row>
    <row r="53" spans="1:31" x14ac:dyDescent="0.2">
      <c r="A53" s="22"/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14">
        <f t="shared" si="2"/>
        <v>0</v>
      </c>
      <c r="P53" s="66">
        <f t="shared" si="1"/>
        <v>89258.47</v>
      </c>
      <c r="Q53" s="300"/>
      <c r="R53" s="285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7"/>
    </row>
    <row r="54" spans="1:31" x14ac:dyDescent="0.2">
      <c r="A54" s="22"/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14">
        <f t="shared" si="2"/>
        <v>0</v>
      </c>
      <c r="P54" s="66">
        <f t="shared" si="1"/>
        <v>89258.47</v>
      </c>
      <c r="Q54" s="300"/>
      <c r="R54" s="285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7"/>
    </row>
    <row r="55" spans="1:31" x14ac:dyDescent="0.2">
      <c r="A55" s="22"/>
      <c r="B55" s="13"/>
      <c r="C55" s="13"/>
      <c r="D55" s="9"/>
      <c r="E55" s="9"/>
      <c r="F55" s="9"/>
      <c r="G55" s="9"/>
      <c r="H55" s="9"/>
      <c r="I55" s="9"/>
      <c r="J55" s="9"/>
      <c r="K55" s="9"/>
      <c r="L55" s="9"/>
      <c r="M55" s="9"/>
      <c r="N55" s="14">
        <f t="shared" si="2"/>
        <v>0</v>
      </c>
      <c r="P55" s="66">
        <f t="shared" si="1"/>
        <v>89258.47</v>
      </c>
      <c r="Q55" s="300"/>
      <c r="R55" s="285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7"/>
    </row>
    <row r="56" spans="1:31" x14ac:dyDescent="0.2">
      <c r="A56" s="22"/>
      <c r="B56" s="13"/>
      <c r="C56" s="13"/>
      <c r="D56" s="13"/>
      <c r="E56" s="13"/>
      <c r="F56" s="13"/>
      <c r="G56" s="9"/>
      <c r="H56" s="9"/>
      <c r="I56" s="13"/>
      <c r="J56" s="13"/>
      <c r="K56" s="13"/>
      <c r="L56" s="13"/>
      <c r="M56" s="13"/>
      <c r="N56" s="14">
        <f t="shared" si="2"/>
        <v>0</v>
      </c>
      <c r="P56" s="66">
        <f t="shared" si="1"/>
        <v>89258.47</v>
      </c>
      <c r="Q56" s="300"/>
      <c r="R56" s="285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7"/>
    </row>
    <row r="57" spans="1:31" x14ac:dyDescent="0.2">
      <c r="A57" s="22"/>
      <c r="B57" s="13"/>
      <c r="C57" s="13"/>
      <c r="D57" s="9"/>
      <c r="E57" s="9"/>
      <c r="F57" s="9"/>
      <c r="G57" s="9"/>
      <c r="H57" s="9"/>
      <c r="I57" s="9"/>
      <c r="J57" s="9"/>
      <c r="K57" s="9"/>
      <c r="L57" s="9"/>
      <c r="M57" s="9"/>
      <c r="N57" s="14">
        <f t="shared" si="2"/>
        <v>0</v>
      </c>
      <c r="P57" s="66">
        <f t="shared" si="1"/>
        <v>89258.47</v>
      </c>
      <c r="Q57" s="300"/>
      <c r="R57" s="285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7"/>
    </row>
    <row r="58" spans="1:31" x14ac:dyDescent="0.2">
      <c r="A58" s="22"/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14">
        <f t="shared" si="2"/>
        <v>0</v>
      </c>
      <c r="P58" s="66">
        <f t="shared" si="1"/>
        <v>89258.47</v>
      </c>
      <c r="Q58" s="300"/>
      <c r="R58" s="285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7"/>
    </row>
    <row r="59" spans="1:31" x14ac:dyDescent="0.2">
      <c r="A59" s="22"/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14">
        <f t="shared" si="2"/>
        <v>0</v>
      </c>
      <c r="P59" s="66">
        <f t="shared" si="1"/>
        <v>89258.47</v>
      </c>
      <c r="Q59" s="300"/>
      <c r="R59" s="285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7"/>
    </row>
    <row r="60" spans="1:31" x14ac:dyDescent="0.2">
      <c r="A60" s="22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14">
        <f t="shared" si="2"/>
        <v>0</v>
      </c>
      <c r="P60" s="66">
        <f t="shared" si="1"/>
        <v>89258.47</v>
      </c>
      <c r="Q60" s="300"/>
      <c r="R60" s="285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7"/>
    </row>
    <row r="61" spans="1:31" x14ac:dyDescent="0.2">
      <c r="A61" s="22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si="2"/>
        <v>0</v>
      </c>
      <c r="P61" s="66">
        <f t="shared" si="1"/>
        <v>89258.47</v>
      </c>
      <c r="Q61" s="300"/>
      <c r="R61" s="285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7"/>
    </row>
    <row r="62" spans="1:31" x14ac:dyDescent="0.2">
      <c r="A62" s="22"/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"/>
        <v>0</v>
      </c>
      <c r="P62" s="66">
        <f t="shared" si="1"/>
        <v>89258.47</v>
      </c>
      <c r="Q62" s="300"/>
      <c r="R62" s="285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7"/>
    </row>
    <row r="63" spans="1:31" x14ac:dyDescent="0.2">
      <c r="A63" s="22"/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"/>
        <v>0</v>
      </c>
      <c r="P63" s="66">
        <f t="shared" si="1"/>
        <v>89258.47</v>
      </c>
      <c r="Q63" s="300"/>
      <c r="R63" s="285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7"/>
    </row>
    <row r="64" spans="1:31" x14ac:dyDescent="0.2">
      <c r="A64" s="22"/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"/>
        <v>0</v>
      </c>
      <c r="P64" s="66">
        <f t="shared" si="1"/>
        <v>89258.47</v>
      </c>
      <c r="Q64" s="300"/>
      <c r="R64" s="285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7"/>
    </row>
    <row r="65" spans="1:31" x14ac:dyDescent="0.2">
      <c r="A65" s="22"/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14">
        <f t="shared" si="2"/>
        <v>0</v>
      </c>
      <c r="P65" s="66">
        <f t="shared" si="1"/>
        <v>89258.47</v>
      </c>
      <c r="Q65" s="300"/>
      <c r="R65" s="285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7"/>
    </row>
    <row r="66" spans="1:31" x14ac:dyDescent="0.2">
      <c r="A66" s="22"/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14">
        <f t="shared" si="2"/>
        <v>0</v>
      </c>
      <c r="P66" s="66">
        <f t="shared" si="1"/>
        <v>89258.47</v>
      </c>
      <c r="Q66" s="300"/>
      <c r="R66" s="285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</row>
    <row r="67" spans="1:31" x14ac:dyDescent="0.2">
      <c r="A67" s="22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14">
        <f t="shared" si="2"/>
        <v>0</v>
      </c>
      <c r="P67" s="66">
        <f t="shared" si="1"/>
        <v>89258.47</v>
      </c>
      <c r="Q67" s="300"/>
      <c r="R67" s="285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7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89258.47</v>
      </c>
      <c r="Q68" s="300"/>
      <c r="R68" s="285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7"/>
    </row>
    <row r="69" spans="1:31" x14ac:dyDescent="0.2">
      <c r="A69" s="22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89258.47</v>
      </c>
      <c r="Q69" s="300"/>
      <c r="R69" s="285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7"/>
    </row>
    <row r="70" spans="1:31" x14ac:dyDescent="0.2">
      <c r="A70" s="13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si="1"/>
        <v>89258.47</v>
      </c>
      <c r="Q70" s="300"/>
      <c r="R70" s="285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7"/>
    </row>
    <row r="71" spans="1:31" x14ac:dyDescent="0.2">
      <c r="A71" s="13"/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14">
        <f t="shared" si="2"/>
        <v>0</v>
      </c>
      <c r="P71" s="66">
        <f t="shared" ref="P71:P72" si="3">+P70+N71</f>
        <v>89258.47</v>
      </c>
      <c r="Q71" s="300"/>
      <c r="R71" s="285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7"/>
    </row>
    <row r="72" spans="1:31" ht="13.5" thickBo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>
        <f t="shared" si="2"/>
        <v>0</v>
      </c>
      <c r="P72" s="66">
        <f t="shared" si="3"/>
        <v>89258.47</v>
      </c>
      <c r="Q72" s="300"/>
      <c r="R72" s="289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1"/>
    </row>
    <row r="73" spans="1:31" ht="13.5" thickBot="1" x14ac:dyDescent="0.25">
      <c r="A73" s="11"/>
      <c r="B73" s="15" t="s">
        <v>50</v>
      </c>
      <c r="C73" s="15"/>
      <c r="D73" s="17">
        <f>SUM(D4:D72)</f>
        <v>21926.44</v>
      </c>
      <c r="E73" s="17">
        <f>SUM(E4:E72)</f>
        <v>17820.14</v>
      </c>
      <c r="F73" s="17">
        <f>SUM(F4:F72)</f>
        <v>25000</v>
      </c>
      <c r="G73" s="17">
        <f>SUM(G4:G72)</f>
        <v>13210</v>
      </c>
      <c r="H73" s="17">
        <f>SUM(H4:H72)</f>
        <v>20</v>
      </c>
      <c r="I73" s="17">
        <f>SUM(I4:I72)</f>
        <v>0</v>
      </c>
      <c r="J73" s="17">
        <f>SUM(J4:J72)</f>
        <v>0</v>
      </c>
      <c r="K73" s="17">
        <f>SUM(K4:K72)</f>
        <v>0</v>
      </c>
      <c r="L73" s="17">
        <f>SUM(L4:L72)</f>
        <v>0</v>
      </c>
      <c r="M73" s="17">
        <f>SUM(M4:M72)</f>
        <v>11281.89</v>
      </c>
      <c r="N73" s="8">
        <f>SUM(N4:N72)</f>
        <v>89258.47</v>
      </c>
      <c r="Q73" s="300"/>
      <c r="R73" s="292">
        <f t="shared" ref="R73:AE73" si="4">SUM(R4:R72)</f>
        <v>365</v>
      </c>
      <c r="S73" s="293">
        <f t="shared" si="4"/>
        <v>0</v>
      </c>
      <c r="T73" s="293">
        <f t="shared" si="4"/>
        <v>0</v>
      </c>
      <c r="U73" s="293">
        <f t="shared" si="4"/>
        <v>0</v>
      </c>
      <c r="V73" s="293">
        <f t="shared" si="4"/>
        <v>0</v>
      </c>
      <c r="W73" s="293">
        <f t="shared" si="4"/>
        <v>0</v>
      </c>
      <c r="X73" s="293">
        <f t="shared" si="4"/>
        <v>0</v>
      </c>
      <c r="Y73" s="293">
        <f t="shared" si="4"/>
        <v>0</v>
      </c>
      <c r="Z73" s="293">
        <f t="shared" si="4"/>
        <v>0</v>
      </c>
      <c r="AA73" s="293">
        <f t="shared" si="4"/>
        <v>0</v>
      </c>
      <c r="AB73" s="293">
        <f t="shared" si="4"/>
        <v>0</v>
      </c>
      <c r="AC73" s="293">
        <f t="shared" si="4"/>
        <v>0</v>
      </c>
      <c r="AD73" s="293">
        <f t="shared" si="4"/>
        <v>0</v>
      </c>
      <c r="AE73" s="294">
        <f t="shared" si="4"/>
        <v>0</v>
      </c>
    </row>
    <row r="74" spans="1:31" x14ac:dyDescent="0.2">
      <c r="Q74" s="300"/>
    </row>
    <row r="75" spans="1:31" x14ac:dyDescent="0.2">
      <c r="Q75" s="300"/>
    </row>
    <row r="76" spans="1:31" x14ac:dyDescent="0.2">
      <c r="Q76" s="300"/>
    </row>
    <row r="77" spans="1:31" x14ac:dyDescent="0.2">
      <c r="Q77" s="300"/>
    </row>
    <row r="78" spans="1:31" x14ac:dyDescent="0.2">
      <c r="Q78" s="300"/>
    </row>
    <row r="79" spans="1:31" x14ac:dyDescent="0.2">
      <c r="Q79" s="300"/>
    </row>
    <row r="80" spans="1:31" x14ac:dyDescent="0.2">
      <c r="Q80" s="300"/>
    </row>
    <row r="81" spans="17:17" x14ac:dyDescent="0.2">
      <c r="Q81" s="300"/>
    </row>
    <row r="82" spans="17:17" x14ac:dyDescent="0.2">
      <c r="Q82" s="300"/>
    </row>
    <row r="83" spans="17:17" x14ac:dyDescent="0.2">
      <c r="Q83" s="300"/>
    </row>
    <row r="84" spans="17:17" x14ac:dyDescent="0.2">
      <c r="Q84" s="300"/>
    </row>
    <row r="85" spans="17:17" x14ac:dyDescent="0.2">
      <c r="Q85" s="300"/>
    </row>
    <row r="86" spans="17:17" x14ac:dyDescent="0.2">
      <c r="Q86" s="300"/>
    </row>
    <row r="87" spans="17:17" x14ac:dyDescent="0.2">
      <c r="Q87" s="300"/>
    </row>
    <row r="88" spans="17:17" x14ac:dyDescent="0.2">
      <c r="Q88" s="300"/>
    </row>
    <row r="89" spans="17:17" x14ac:dyDescent="0.2">
      <c r="Q89" s="300"/>
    </row>
    <row r="90" spans="17:17" x14ac:dyDescent="0.2">
      <c r="Q90" s="300"/>
    </row>
    <row r="91" spans="17:17" x14ac:dyDescent="0.2">
      <c r="Q91" s="300"/>
    </row>
    <row r="92" spans="17:17" x14ac:dyDescent="0.2">
      <c r="Q92" s="300"/>
    </row>
    <row r="93" spans="17:17" x14ac:dyDescent="0.2">
      <c r="Q93" s="300"/>
    </row>
    <row r="94" spans="17:17" x14ac:dyDescent="0.2">
      <c r="Q94" s="300"/>
    </row>
    <row r="95" spans="17:17" x14ac:dyDescent="0.2">
      <c r="Q95" s="300"/>
    </row>
    <row r="96" spans="17:17" x14ac:dyDescent="0.2">
      <c r="Q96" s="300"/>
    </row>
    <row r="97" spans="17:17" x14ac:dyDescent="0.2">
      <c r="Q97" s="300"/>
    </row>
    <row r="98" spans="17:17" x14ac:dyDescent="0.2">
      <c r="Q98" s="300"/>
    </row>
    <row r="99" spans="17:17" x14ac:dyDescent="0.2">
      <c r="Q99" s="300"/>
    </row>
    <row r="100" spans="17:17" x14ac:dyDescent="0.2">
      <c r="Q100" s="300"/>
    </row>
    <row r="101" spans="17:17" x14ac:dyDescent="0.2">
      <c r="Q101" s="300"/>
    </row>
    <row r="102" spans="17:17" x14ac:dyDescent="0.2">
      <c r="Q102" s="300"/>
    </row>
    <row r="103" spans="17:17" x14ac:dyDescent="0.2">
      <c r="Q103" s="300"/>
    </row>
    <row r="104" spans="17:17" x14ac:dyDescent="0.2">
      <c r="Q104" s="300"/>
    </row>
    <row r="105" spans="17:17" x14ac:dyDescent="0.2">
      <c r="Q105" s="300"/>
    </row>
    <row r="106" spans="17:17" x14ac:dyDescent="0.2">
      <c r="Q106" s="300"/>
    </row>
    <row r="107" spans="17:17" x14ac:dyDescent="0.2">
      <c r="Q107" s="300"/>
    </row>
    <row r="108" spans="17:17" x14ac:dyDescent="0.2">
      <c r="Q108" s="300"/>
    </row>
    <row r="109" spans="17:17" x14ac:dyDescent="0.2">
      <c r="Q109" s="300"/>
    </row>
    <row r="110" spans="17:17" x14ac:dyDescent="0.2">
      <c r="Q110" s="300"/>
    </row>
    <row r="111" spans="17:17" x14ac:dyDescent="0.2">
      <c r="Q111" s="300"/>
    </row>
    <row r="112" spans="17:17" x14ac:dyDescent="0.2">
      <c r="Q112" s="300"/>
    </row>
    <row r="113" spans="17:17" x14ac:dyDescent="0.2">
      <c r="Q113" s="300"/>
    </row>
    <row r="114" spans="17:17" x14ac:dyDescent="0.2">
      <c r="Q114" s="300"/>
    </row>
    <row r="115" spans="17:17" x14ac:dyDescent="0.2">
      <c r="Q115" s="300"/>
    </row>
    <row r="116" spans="17:17" x14ac:dyDescent="0.2">
      <c r="Q116" s="300"/>
    </row>
    <row r="117" spans="17:17" x14ac:dyDescent="0.2">
      <c r="Q117" s="300"/>
    </row>
    <row r="118" spans="17:17" x14ac:dyDescent="0.2">
      <c r="Q118" s="300"/>
    </row>
    <row r="119" spans="17:17" x14ac:dyDescent="0.2">
      <c r="Q119" s="300"/>
    </row>
    <row r="120" spans="17:17" x14ac:dyDescent="0.2">
      <c r="Q120" s="300"/>
    </row>
    <row r="121" spans="17:17" x14ac:dyDescent="0.2">
      <c r="Q121" s="300"/>
    </row>
    <row r="122" spans="17:17" x14ac:dyDescent="0.2">
      <c r="Q122" s="300"/>
    </row>
    <row r="123" spans="17:17" x14ac:dyDescent="0.2">
      <c r="Q123" s="300"/>
    </row>
    <row r="124" spans="17:17" x14ac:dyDescent="0.2">
      <c r="Q124" s="300"/>
    </row>
    <row r="125" spans="17:17" x14ac:dyDescent="0.2">
      <c r="Q125" s="300"/>
    </row>
    <row r="126" spans="17:17" x14ac:dyDescent="0.2">
      <c r="Q126" s="300"/>
    </row>
    <row r="127" spans="17:17" x14ac:dyDescent="0.2">
      <c r="Q127" s="300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topLeftCell="R1" workbookViewId="0">
      <pane ySplit="2" topLeftCell="A60" activePane="bottomLeft" state="frozen"/>
      <selection pane="bottomLeft" activeCell="A66" sqref="A66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7" customWidth="1"/>
    <col min="24" max="37" width="9.85546875" customWidth="1"/>
  </cols>
  <sheetData>
    <row r="1" spans="1:37" x14ac:dyDescent="0.2">
      <c r="A1" s="310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2"/>
      <c r="V1" s="60"/>
    </row>
    <row r="2" spans="1:37" x14ac:dyDescent="0.2">
      <c r="A2" s="313" t="s">
        <v>158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60"/>
    </row>
    <row r="3" spans="1:37" x14ac:dyDescent="0.2">
      <c r="A3" s="319" t="s">
        <v>63</v>
      </c>
      <c r="B3" s="320"/>
      <c r="C3" s="320"/>
      <c r="D3" s="321"/>
      <c r="E3" s="316" t="s">
        <v>24</v>
      </c>
      <c r="F3" s="318"/>
      <c r="G3" s="317"/>
      <c r="H3" s="316" t="s">
        <v>8</v>
      </c>
      <c r="I3" s="317"/>
      <c r="J3" s="316" t="s">
        <v>44</v>
      </c>
      <c r="K3" s="317"/>
      <c r="L3" s="57" t="s">
        <v>10</v>
      </c>
      <c r="M3" s="316" t="s">
        <v>29</v>
      </c>
      <c r="N3" s="318"/>
      <c r="O3" s="317"/>
      <c r="P3" s="316" t="s">
        <v>57</v>
      </c>
      <c r="Q3" s="317"/>
      <c r="R3" s="55"/>
      <c r="S3" s="55"/>
      <c r="T3" s="37"/>
      <c r="U3" s="38"/>
      <c r="V3" s="61"/>
      <c r="X3" s="307" t="s">
        <v>278</v>
      </c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9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/>
      <c r="O4" s="34" t="s">
        <v>58</v>
      </c>
      <c r="P4" s="32" t="s">
        <v>46</v>
      </c>
      <c r="Q4" s="34" t="s">
        <v>45</v>
      </c>
      <c r="R4" s="56" t="s">
        <v>172</v>
      </c>
      <c r="S4" s="56" t="s">
        <v>61</v>
      </c>
      <c r="T4" s="35" t="s">
        <v>11</v>
      </c>
      <c r="U4" s="36" t="s">
        <v>12</v>
      </c>
      <c r="V4" s="62" t="s">
        <v>247</v>
      </c>
      <c r="W4" s="298" t="s">
        <v>280</v>
      </c>
      <c r="X4" s="282" t="s">
        <v>265</v>
      </c>
      <c r="Y4" s="283" t="s">
        <v>266</v>
      </c>
      <c r="Z4" s="283" t="s">
        <v>267</v>
      </c>
      <c r="AA4" s="283" t="s">
        <v>268</v>
      </c>
      <c r="AB4" s="283" t="s">
        <v>269</v>
      </c>
      <c r="AC4" s="283" t="s">
        <v>270</v>
      </c>
      <c r="AD4" s="283" t="s">
        <v>271</v>
      </c>
      <c r="AE4" s="283" t="s">
        <v>272</v>
      </c>
      <c r="AF4" s="283" t="s">
        <v>273</v>
      </c>
      <c r="AG4" s="283" t="s">
        <v>274</v>
      </c>
      <c r="AH4" s="283" t="s">
        <v>275</v>
      </c>
      <c r="AI4" s="283" t="s">
        <v>276</v>
      </c>
      <c r="AJ4" s="283" t="s">
        <v>265</v>
      </c>
      <c r="AK4" s="284" t="s">
        <v>266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5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7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5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7"/>
    </row>
    <row r="7" spans="1:37" ht="16.5" customHeight="1" x14ac:dyDescent="0.2">
      <c r="A7" s="22">
        <v>44657</v>
      </c>
      <c r="B7" s="20" t="s">
        <v>173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5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7"/>
    </row>
    <row r="8" spans="1:37" ht="16.5" customHeight="1" x14ac:dyDescent="0.2">
      <c r="A8" s="22">
        <v>44657</v>
      </c>
      <c r="B8" s="20" t="s">
        <v>174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5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7"/>
    </row>
    <row r="9" spans="1:37" ht="16.5" customHeight="1" x14ac:dyDescent="0.2">
      <c r="A9" s="22">
        <v>44657</v>
      </c>
      <c r="B9" s="20" t="s">
        <v>173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8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7"/>
    </row>
    <row r="10" spans="1:37" ht="16.5" customHeight="1" x14ac:dyDescent="0.2">
      <c r="A10" s="22">
        <v>44657</v>
      </c>
      <c r="B10" s="20" t="s">
        <v>175</v>
      </c>
      <c r="C10" s="20" t="s">
        <v>176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8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7"/>
    </row>
    <row r="11" spans="1:37" ht="16.5" customHeight="1" x14ac:dyDescent="0.2">
      <c r="A11" s="22">
        <v>44664</v>
      </c>
      <c r="B11" s="20" t="s">
        <v>173</v>
      </c>
      <c r="C11" s="20" t="s">
        <v>177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>
        <v>550</v>
      </c>
      <c r="N11" s="9"/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8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7"/>
    </row>
    <row r="12" spans="1:37" ht="16.5" customHeight="1" x14ac:dyDescent="0.2">
      <c r="A12" s="22">
        <v>44664</v>
      </c>
      <c r="B12" s="58" t="s">
        <v>45</v>
      </c>
      <c r="C12" s="20" t="s">
        <v>178</v>
      </c>
      <c r="D12" s="21"/>
      <c r="E12" s="9"/>
      <c r="F12" s="9"/>
      <c r="G12" s="9"/>
      <c r="H12" s="9"/>
      <c r="I12" s="9"/>
      <c r="J12" s="51"/>
      <c r="K12" s="9"/>
      <c r="L12" s="9"/>
      <c r="M12" s="9">
        <v>100</v>
      </c>
      <c r="N12" s="9"/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8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7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8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7"/>
    </row>
    <row r="14" spans="1:37" ht="16.5" customHeight="1" x14ac:dyDescent="0.2">
      <c r="A14" s="22">
        <v>44670</v>
      </c>
      <c r="B14" s="20" t="s">
        <v>179</v>
      </c>
      <c r="C14" s="20" t="s">
        <v>180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8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7"/>
    </row>
    <row r="15" spans="1:37" ht="16.5" customHeight="1" x14ac:dyDescent="0.2">
      <c r="A15" s="22">
        <v>44670</v>
      </c>
      <c r="B15" s="20" t="s">
        <v>62</v>
      </c>
      <c r="C15" s="20" t="s">
        <v>181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7" t="s">
        <v>279</v>
      </c>
      <c r="X15" s="288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7"/>
    </row>
    <row r="16" spans="1:37" ht="16.5" customHeight="1" x14ac:dyDescent="0.2">
      <c r="A16" s="22">
        <v>44686</v>
      </c>
      <c r="B16" s="20" t="s">
        <v>173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8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7"/>
    </row>
    <row r="17" spans="1:37" ht="16.5" customHeight="1" x14ac:dyDescent="0.2">
      <c r="A17" s="22">
        <v>44686</v>
      </c>
      <c r="B17" s="20" t="s">
        <v>174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8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7"/>
    </row>
    <row r="18" spans="1:37" ht="16.5" customHeight="1" x14ac:dyDescent="0.2">
      <c r="A18" s="22">
        <v>44686</v>
      </c>
      <c r="B18" s="20" t="s">
        <v>173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5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7"/>
    </row>
    <row r="19" spans="1:37" ht="16.5" customHeight="1" x14ac:dyDescent="0.2">
      <c r="A19" s="22">
        <v>44698</v>
      </c>
      <c r="B19" s="20" t="s">
        <v>173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5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7"/>
    </row>
    <row r="20" spans="1:37" ht="16.5" customHeight="1" x14ac:dyDescent="0.2">
      <c r="A20" s="22">
        <v>44698</v>
      </c>
      <c r="B20" s="20" t="s">
        <v>92</v>
      </c>
      <c r="C20" s="20" t="s">
        <v>182</v>
      </c>
      <c r="D20" s="21"/>
      <c r="E20" s="9"/>
      <c r="F20" s="9"/>
      <c r="G20" s="9"/>
      <c r="H20" s="9"/>
      <c r="I20" s="9"/>
      <c r="J20" s="51"/>
      <c r="K20" s="9"/>
      <c r="L20" s="9"/>
      <c r="M20" s="9">
        <v>787.5</v>
      </c>
      <c r="N20" s="9"/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5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7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7" t="s">
        <v>279</v>
      </c>
      <c r="X21" s="285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7"/>
    </row>
    <row r="22" spans="1:37" ht="16.5" customHeight="1" x14ac:dyDescent="0.2">
      <c r="A22" s="22">
        <v>44718</v>
      </c>
      <c r="B22" s="20" t="s">
        <v>173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5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7"/>
    </row>
    <row r="23" spans="1:37" ht="16.5" customHeight="1" x14ac:dyDescent="0.2">
      <c r="A23" s="22">
        <v>44718</v>
      </c>
      <c r="B23" s="20" t="s">
        <v>174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5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7"/>
    </row>
    <row r="24" spans="1:37" ht="16.5" customHeight="1" x14ac:dyDescent="0.2">
      <c r="A24" s="22">
        <v>44718</v>
      </c>
      <c r="B24" s="20" t="s">
        <v>173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5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7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5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7"/>
    </row>
    <row r="26" spans="1:37" ht="16.5" customHeight="1" x14ac:dyDescent="0.2">
      <c r="A26" s="22">
        <v>44718</v>
      </c>
      <c r="B26" s="20" t="s">
        <v>183</v>
      </c>
      <c r="C26" s="20" t="s">
        <v>184</v>
      </c>
      <c r="D26" s="21"/>
      <c r="E26" s="9"/>
      <c r="F26" s="9"/>
      <c r="G26" s="9"/>
      <c r="H26" s="9"/>
      <c r="I26" s="9"/>
      <c r="J26" s="51"/>
      <c r="K26" s="9"/>
      <c r="L26" s="9"/>
      <c r="M26" s="9">
        <v>100</v>
      </c>
      <c r="N26" s="9"/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5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7"/>
    </row>
    <row r="27" spans="1:37" ht="16.5" customHeight="1" x14ac:dyDescent="0.2">
      <c r="A27" s="22">
        <v>44718</v>
      </c>
      <c r="B27" s="20" t="s">
        <v>84</v>
      </c>
      <c r="C27" s="20" t="s">
        <v>185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5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7"/>
    </row>
    <row r="28" spans="1:37" s="13" customFormat="1" ht="16.5" customHeight="1" x14ac:dyDescent="0.2">
      <c r="A28" s="22">
        <v>44718</v>
      </c>
      <c r="B28" s="20" t="s">
        <v>186</v>
      </c>
      <c r="C28" s="20" t="s">
        <v>187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9"/>
      <c r="X28" s="285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7"/>
    </row>
    <row r="29" spans="1:37" s="13" customFormat="1" ht="16.5" customHeight="1" x14ac:dyDescent="0.2">
      <c r="A29" s="22">
        <v>44718</v>
      </c>
      <c r="B29" s="20" t="s">
        <v>85</v>
      </c>
      <c r="C29" s="20" t="s">
        <v>188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9"/>
      <c r="X29" s="285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7"/>
    </row>
    <row r="30" spans="1:37" s="13" customFormat="1" ht="16.5" customHeight="1" x14ac:dyDescent="0.2">
      <c r="A30" s="22">
        <v>44718</v>
      </c>
      <c r="B30" s="20" t="s">
        <v>189</v>
      </c>
      <c r="C30" s="20" t="s">
        <v>190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9"/>
      <c r="X30" s="285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7"/>
    </row>
    <row r="31" spans="1:37" s="13" customFormat="1" ht="16.5" customHeight="1" x14ac:dyDescent="0.2">
      <c r="A31" s="22">
        <v>44734</v>
      </c>
      <c r="B31" s="13" t="s">
        <v>173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9"/>
      <c r="X31" s="285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7"/>
    </row>
    <row r="32" spans="1:37" s="13" customFormat="1" ht="16.5" customHeight="1" x14ac:dyDescent="0.2">
      <c r="A32" s="22">
        <v>44734</v>
      </c>
      <c r="B32" s="20" t="s">
        <v>183</v>
      </c>
      <c r="C32" s="20" t="s">
        <v>191</v>
      </c>
      <c r="D32" s="21"/>
      <c r="E32" s="9"/>
      <c r="F32" s="9"/>
      <c r="G32" s="9"/>
      <c r="H32" s="9"/>
      <c r="I32" s="9"/>
      <c r="J32" s="51"/>
      <c r="K32" s="9"/>
      <c r="L32" s="9"/>
      <c r="M32" s="9">
        <v>100</v>
      </c>
      <c r="N32" s="9"/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9"/>
      <c r="X32" s="285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7"/>
    </row>
    <row r="33" spans="1:37" s="13" customFormat="1" ht="16.5" customHeight="1" x14ac:dyDescent="0.2">
      <c r="A33" s="22">
        <v>44734</v>
      </c>
      <c r="B33" s="20" t="s">
        <v>192</v>
      </c>
      <c r="C33" s="20" t="s">
        <v>193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9"/>
      <c r="X33" s="285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7"/>
    </row>
    <row r="34" spans="1:37" s="13" customFormat="1" ht="16.5" customHeight="1" x14ac:dyDescent="0.2">
      <c r="A34" s="22">
        <v>44734</v>
      </c>
      <c r="B34" s="20" t="s">
        <v>189</v>
      </c>
      <c r="C34" s="20" t="s">
        <v>194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9"/>
      <c r="X34" s="285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7"/>
    </row>
    <row r="35" spans="1:37" s="13" customFormat="1" ht="16.5" customHeight="1" x14ac:dyDescent="0.2">
      <c r="A35" s="22">
        <v>44734</v>
      </c>
      <c r="B35" s="20" t="s">
        <v>195</v>
      </c>
      <c r="C35" s="20" t="s">
        <v>196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9"/>
      <c r="X35" s="285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7"/>
    </row>
    <row r="36" spans="1:37" s="13" customFormat="1" ht="16.5" customHeight="1" x14ac:dyDescent="0.2">
      <c r="A36" s="22">
        <v>44734</v>
      </c>
      <c r="B36" s="20" t="s">
        <v>82</v>
      </c>
      <c r="C36" s="20" t="s">
        <v>197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9"/>
      <c r="X36" s="285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7"/>
    </row>
    <row r="37" spans="1:37" s="13" customFormat="1" ht="16.5" customHeight="1" x14ac:dyDescent="0.2">
      <c r="A37" s="22">
        <v>44734</v>
      </c>
      <c r="B37" s="20" t="s">
        <v>198</v>
      </c>
      <c r="C37" s="20" t="s">
        <v>199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9"/>
      <c r="X37" s="285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7"/>
    </row>
    <row r="38" spans="1:37" s="13" customFormat="1" ht="16.5" customHeight="1" x14ac:dyDescent="0.2">
      <c r="A38" s="22">
        <v>44734</v>
      </c>
      <c r="B38" s="20" t="s">
        <v>200</v>
      </c>
      <c r="C38" s="20" t="s">
        <v>201</v>
      </c>
      <c r="D38" s="21"/>
      <c r="E38" s="9"/>
      <c r="F38" s="9"/>
      <c r="G38" s="9"/>
      <c r="H38" s="9"/>
      <c r="I38" s="9"/>
      <c r="J38" s="51"/>
      <c r="K38" s="9"/>
      <c r="L38" s="9"/>
      <c r="M38" s="9">
        <v>180</v>
      </c>
      <c r="N38" s="9"/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9"/>
      <c r="X38" s="285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7"/>
    </row>
    <row r="39" spans="1:37" s="13" customFormat="1" ht="16.5" customHeight="1" x14ac:dyDescent="0.2">
      <c r="A39" s="22">
        <v>44729</v>
      </c>
      <c r="B39" s="20" t="s">
        <v>45</v>
      </c>
      <c r="C39" s="20" t="s">
        <v>202</v>
      </c>
      <c r="D39" s="21"/>
      <c r="E39" s="9"/>
      <c r="F39" s="9"/>
      <c r="G39" s="9"/>
      <c r="H39" s="9"/>
      <c r="I39" s="9"/>
      <c r="J39" s="51"/>
      <c r="K39" s="9"/>
      <c r="L39" s="9"/>
      <c r="M39" s="9">
        <v>-100</v>
      </c>
      <c r="N39" s="9"/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9" t="s">
        <v>279</v>
      </c>
      <c r="X39" s="285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7"/>
    </row>
    <row r="40" spans="1:37" s="13" customFormat="1" ht="16.5" customHeight="1" x14ac:dyDescent="0.2">
      <c r="A40" s="22">
        <v>44747</v>
      </c>
      <c r="B40" s="20" t="s">
        <v>173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9"/>
      <c r="X40" s="285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7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9"/>
      <c r="X41" s="285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7"/>
    </row>
    <row r="42" spans="1:37" s="13" customFormat="1" ht="16.5" customHeight="1" x14ac:dyDescent="0.2">
      <c r="A42" s="22">
        <v>44747</v>
      </c>
      <c r="B42" s="20" t="s">
        <v>173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9"/>
      <c r="X42" s="285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7"/>
    </row>
    <row r="43" spans="1:37" ht="16.5" customHeight="1" x14ac:dyDescent="0.2">
      <c r="A43" s="22">
        <v>44747</v>
      </c>
      <c r="B43" s="20" t="s">
        <v>83</v>
      </c>
      <c r="C43" s="20" t="s">
        <v>203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N43" s="9"/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9"/>
      <c r="X43" s="285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7"/>
    </row>
    <row r="44" spans="1:37" ht="16.5" customHeight="1" x14ac:dyDescent="0.2">
      <c r="A44" s="22">
        <v>44749</v>
      </c>
      <c r="B44" s="20" t="s">
        <v>186</v>
      </c>
      <c r="C44" s="20" t="s">
        <v>204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300"/>
      <c r="X44" s="285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7"/>
    </row>
    <row r="45" spans="1:37" ht="16.5" customHeight="1" x14ac:dyDescent="0.2">
      <c r="A45" s="22">
        <v>44763</v>
      </c>
      <c r="B45" s="20" t="s">
        <v>173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300"/>
      <c r="X45" s="285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7"/>
    </row>
    <row r="46" spans="1:37" ht="16.5" customHeight="1" x14ac:dyDescent="0.2">
      <c r="A46" s="22">
        <v>44763</v>
      </c>
      <c r="B46" s="20" t="s">
        <v>45</v>
      </c>
      <c r="C46" s="20" t="s">
        <v>205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300"/>
      <c r="X46" s="285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7"/>
    </row>
    <row r="47" spans="1:37" ht="16.5" customHeight="1" x14ac:dyDescent="0.2">
      <c r="A47" s="22">
        <v>44763</v>
      </c>
      <c r="B47" s="20" t="s">
        <v>174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300"/>
      <c r="X47" s="285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7"/>
    </row>
    <row r="48" spans="1:37" ht="16.5" customHeight="1" x14ac:dyDescent="0.2">
      <c r="A48" s="22">
        <v>44763</v>
      </c>
      <c r="B48" s="20" t="s">
        <v>90</v>
      </c>
      <c r="C48" s="20" t="s">
        <v>206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300"/>
      <c r="X48" s="285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7"/>
    </row>
    <row r="49" spans="1:37" ht="16.5" customHeight="1" x14ac:dyDescent="0.2">
      <c r="A49" s="22">
        <v>44763</v>
      </c>
      <c r="B49" s="20" t="s">
        <v>207</v>
      </c>
      <c r="C49" s="20" t="s">
        <v>208</v>
      </c>
      <c r="D49" s="21"/>
      <c r="E49" s="9"/>
      <c r="F49" s="9"/>
      <c r="G49" s="9"/>
      <c r="H49" s="9"/>
      <c r="I49" s="9"/>
      <c r="J49" s="51"/>
      <c r="K49" s="9"/>
      <c r="L49" s="9"/>
      <c r="M49" s="9">
        <v>200</v>
      </c>
      <c r="N49" s="9"/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300"/>
      <c r="X49" s="285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7"/>
    </row>
    <row r="50" spans="1:37" ht="16.5" customHeight="1" x14ac:dyDescent="0.2">
      <c r="A50" s="22">
        <v>44763</v>
      </c>
      <c r="B50" s="20" t="s">
        <v>209</v>
      </c>
      <c r="C50" s="20" t="s">
        <v>210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300"/>
      <c r="X50" s="285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7"/>
    </row>
    <row r="51" spans="1:37" ht="16.5" customHeight="1" x14ac:dyDescent="0.2">
      <c r="A51" s="22">
        <v>44763</v>
      </c>
      <c r="B51" s="20" t="s">
        <v>189</v>
      </c>
      <c r="C51" s="20" t="s">
        <v>211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300"/>
      <c r="X51" s="285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7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300"/>
      <c r="X52" s="285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7"/>
    </row>
    <row r="53" spans="1:37" ht="16.5" customHeight="1" x14ac:dyDescent="0.2">
      <c r="A53" s="22">
        <v>44763</v>
      </c>
      <c r="B53" s="20" t="s">
        <v>212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300"/>
      <c r="X53" s="285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7"/>
    </row>
    <row r="54" spans="1:37" ht="16.5" customHeight="1" x14ac:dyDescent="0.2">
      <c r="A54" s="22">
        <v>44763</v>
      </c>
      <c r="B54" s="20" t="s">
        <v>213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300"/>
      <c r="X54" s="285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7"/>
    </row>
    <row r="55" spans="1:37" ht="16.5" customHeight="1" x14ac:dyDescent="0.2">
      <c r="A55" s="22">
        <v>44763</v>
      </c>
      <c r="B55" s="20" t="s">
        <v>214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300"/>
      <c r="X55" s="285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7"/>
    </row>
    <row r="56" spans="1:37" ht="16.5" customHeight="1" x14ac:dyDescent="0.2">
      <c r="A56" s="22">
        <v>44763</v>
      </c>
      <c r="B56" s="20" t="s">
        <v>215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300" t="s">
        <v>279</v>
      </c>
      <c r="X56" s="285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7"/>
    </row>
    <row r="57" spans="1:37" ht="16.5" customHeight="1" x14ac:dyDescent="0.2">
      <c r="A57" s="22">
        <v>44775</v>
      </c>
      <c r="B57" s="20" t="s">
        <v>173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300"/>
      <c r="X57" s="285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7"/>
    </row>
    <row r="58" spans="1:37" ht="16.5" customHeight="1" x14ac:dyDescent="0.2">
      <c r="A58" s="22">
        <v>44775</v>
      </c>
      <c r="B58" s="20" t="s">
        <v>82</v>
      </c>
      <c r="C58" s="20" t="s">
        <v>216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300"/>
      <c r="X58" s="285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7"/>
    </row>
    <row r="59" spans="1:37" ht="16.5" customHeight="1" x14ac:dyDescent="0.2">
      <c r="A59" s="22">
        <v>44775</v>
      </c>
      <c r="B59" s="20" t="s">
        <v>174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300"/>
      <c r="X59" s="285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7"/>
    </row>
    <row r="60" spans="1:37" ht="16.5" customHeight="1" x14ac:dyDescent="0.2">
      <c r="A60" s="22">
        <v>44775</v>
      </c>
      <c r="B60" s="20" t="s">
        <v>173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300" t="s">
        <v>279</v>
      </c>
      <c r="X60" s="285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7"/>
    </row>
    <row r="61" spans="1:37" ht="16.5" customHeight="1" x14ac:dyDescent="0.2">
      <c r="A61" s="22">
        <v>44810</v>
      </c>
      <c r="B61" s="20" t="s">
        <v>173</v>
      </c>
      <c r="C61" s="20" t="s">
        <v>60</v>
      </c>
      <c r="D61" s="21"/>
      <c r="E61" s="9">
        <v>85.87</v>
      </c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>
        <v>1.0900000000000001</v>
      </c>
      <c r="U61" s="14">
        <f t="shared" si="2"/>
        <v>86.960000000000008</v>
      </c>
      <c r="V61" s="63">
        <f t="shared" si="1"/>
        <v>35874.320000000007</v>
      </c>
      <c r="W61" s="300"/>
      <c r="X61" s="285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7"/>
    </row>
    <row r="62" spans="1:37" ht="16.5" customHeight="1" x14ac:dyDescent="0.2">
      <c r="A62" s="22">
        <v>44810</v>
      </c>
      <c r="B62" s="20" t="s">
        <v>174</v>
      </c>
      <c r="C62" s="20" t="s">
        <v>37</v>
      </c>
      <c r="D62" s="21"/>
      <c r="E62" s="9"/>
      <c r="F62" s="9"/>
      <c r="G62" s="9"/>
      <c r="H62" s="9">
        <v>1892.68</v>
      </c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>
        <v>378.54</v>
      </c>
      <c r="U62" s="14">
        <f t="shared" si="2"/>
        <v>2271.2200000000003</v>
      </c>
      <c r="V62" s="63">
        <f t="shared" si="1"/>
        <v>38145.540000000008</v>
      </c>
      <c r="W62" s="300"/>
      <c r="X62" s="285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7"/>
    </row>
    <row r="63" spans="1:37" ht="16.5" customHeight="1" x14ac:dyDescent="0.2">
      <c r="A63" s="22">
        <v>44810</v>
      </c>
      <c r="B63" s="20" t="s">
        <v>173</v>
      </c>
      <c r="C63" s="13" t="s">
        <v>86</v>
      </c>
      <c r="D63" s="21"/>
      <c r="E63" s="9">
        <v>10</v>
      </c>
      <c r="F63" s="9">
        <v>1329.11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4" si="3">SUM(E63:T63)</f>
        <v>1339.11</v>
      </c>
      <c r="V63" s="63">
        <f t="shared" si="1"/>
        <v>39484.650000000009</v>
      </c>
      <c r="W63" s="300"/>
      <c r="X63" s="285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7"/>
    </row>
    <row r="64" spans="1:37" ht="16.5" customHeight="1" x14ac:dyDescent="0.2">
      <c r="A64" s="22">
        <v>44810</v>
      </c>
      <c r="B64" s="20" t="s">
        <v>195</v>
      </c>
      <c r="C64" s="20" t="s">
        <v>196</v>
      </c>
      <c r="D64" s="21"/>
      <c r="E64" s="9">
        <v>27.6</v>
      </c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>
        <v>5.52</v>
      </c>
      <c r="U64" s="14">
        <f t="shared" si="3"/>
        <v>33.120000000000005</v>
      </c>
      <c r="V64" s="63">
        <f t="shared" si="1"/>
        <v>39517.770000000011</v>
      </c>
      <c r="W64" s="300"/>
      <c r="X64" s="285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7"/>
    </row>
    <row r="65" spans="1:37" ht="16.5" customHeight="1" x14ac:dyDescent="0.2">
      <c r="A65" s="22">
        <v>44810</v>
      </c>
      <c r="B65" s="20" t="s">
        <v>290</v>
      </c>
      <c r="C65" s="13" t="s">
        <v>291</v>
      </c>
      <c r="D65" s="21"/>
      <c r="E65" s="9"/>
      <c r="F65" s="9"/>
      <c r="G65" s="9"/>
      <c r="H65" s="9"/>
      <c r="I65" s="9"/>
      <c r="J65" s="9"/>
      <c r="K65" s="9"/>
      <c r="L65" s="9"/>
      <c r="M65" s="9">
        <v>170</v>
      </c>
      <c r="N65" s="9"/>
      <c r="O65" s="9"/>
      <c r="P65" s="9"/>
      <c r="Q65" s="9"/>
      <c r="R65" s="9"/>
      <c r="S65" s="9"/>
      <c r="T65" s="9"/>
      <c r="U65" s="14">
        <f t="shared" si="3"/>
        <v>170</v>
      </c>
      <c r="V65" s="63">
        <f t="shared" si="1"/>
        <v>39687.770000000011</v>
      </c>
      <c r="W65" s="300" t="s">
        <v>279</v>
      </c>
      <c r="X65" s="285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7"/>
    </row>
    <row r="66" spans="1:37" ht="16.5" customHeight="1" x14ac:dyDescent="0.2">
      <c r="A66" s="22">
        <v>44838</v>
      </c>
      <c r="B66" s="20" t="s">
        <v>173</v>
      </c>
      <c r="C66" s="13" t="s">
        <v>60</v>
      </c>
      <c r="D66" s="21"/>
      <c r="E66" s="9">
        <v>74.94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2.39</v>
      </c>
      <c r="U66" s="14">
        <f t="shared" si="3"/>
        <v>77.33</v>
      </c>
      <c r="V66" s="63">
        <f t="shared" si="1"/>
        <v>39765.100000000013</v>
      </c>
      <c r="W66" s="300"/>
      <c r="X66" s="285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7"/>
    </row>
    <row r="67" spans="1:37" ht="16.5" customHeight="1" x14ac:dyDescent="0.2">
      <c r="A67" s="22">
        <v>44838</v>
      </c>
      <c r="B67" s="20" t="s">
        <v>174</v>
      </c>
      <c r="C67" s="13" t="s">
        <v>37</v>
      </c>
      <c r="D67" s="21"/>
      <c r="E67" s="9"/>
      <c r="F67" s="9"/>
      <c r="G67" s="9"/>
      <c r="H67" s="9">
        <v>1892.68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378.54</v>
      </c>
      <c r="U67" s="14">
        <f t="shared" si="3"/>
        <v>2271.2200000000003</v>
      </c>
      <c r="V67" s="63">
        <f t="shared" si="1"/>
        <v>42036.320000000014</v>
      </c>
      <c r="W67" s="300"/>
      <c r="X67" s="285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7"/>
    </row>
    <row r="68" spans="1:37" ht="16.5" customHeight="1" x14ac:dyDescent="0.2">
      <c r="A68" s="22">
        <v>44838</v>
      </c>
      <c r="B68" s="20" t="s">
        <v>173</v>
      </c>
      <c r="C68" s="13" t="s">
        <v>86</v>
      </c>
      <c r="D68" s="21"/>
      <c r="E68" s="9">
        <v>10</v>
      </c>
      <c r="F68" s="9">
        <v>1328.91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1338.91</v>
      </c>
      <c r="V68" s="63">
        <f t="shared" si="1"/>
        <v>43375.230000000018</v>
      </c>
      <c r="W68" s="300"/>
      <c r="X68" s="285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7"/>
    </row>
    <row r="69" spans="1:37" ht="16.5" customHeight="1" x14ac:dyDescent="0.2">
      <c r="A69" s="22">
        <v>44838</v>
      </c>
      <c r="B69" s="20" t="s">
        <v>293</v>
      </c>
      <c r="C69" s="13" t="s">
        <v>294</v>
      </c>
      <c r="D69" s="21"/>
      <c r="E69" s="9"/>
      <c r="F69" s="9"/>
      <c r="G69" s="9">
        <v>600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120</v>
      </c>
      <c r="U69" s="14">
        <f t="shared" si="3"/>
        <v>720</v>
      </c>
      <c r="V69" s="63">
        <f t="shared" si="1"/>
        <v>44095.230000000018</v>
      </c>
      <c r="W69" s="300"/>
      <c r="X69" s="285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7"/>
    </row>
    <row r="70" spans="1:37" ht="16.5" customHeight="1" x14ac:dyDescent="0.2">
      <c r="A70" s="22">
        <v>44838</v>
      </c>
      <c r="B70" s="20" t="s">
        <v>67</v>
      </c>
      <c r="C70" s="13" t="s">
        <v>79</v>
      </c>
      <c r="D70" s="21"/>
      <c r="E70" s="9"/>
      <c r="F70" s="13">
        <v>740.68</v>
      </c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740.68</v>
      </c>
      <c r="V70" s="63">
        <f t="shared" si="1"/>
        <v>44835.910000000018</v>
      </c>
      <c r="W70" s="300"/>
      <c r="X70" s="285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7"/>
    </row>
    <row r="71" spans="1:37" ht="16.5" customHeight="1" x14ac:dyDescent="0.2">
      <c r="A71" s="22">
        <v>44838</v>
      </c>
      <c r="B71" s="20" t="s">
        <v>45</v>
      </c>
      <c r="C71" s="13" t="s">
        <v>295</v>
      </c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1000</v>
      </c>
      <c r="R71" s="9"/>
      <c r="S71" s="9"/>
      <c r="T71" s="9"/>
      <c r="U71" s="14">
        <f t="shared" si="3"/>
        <v>1000</v>
      </c>
      <c r="V71" s="63">
        <f t="shared" ref="V71:V125" si="4">+V70+U71</f>
        <v>45835.910000000018</v>
      </c>
      <c r="W71" s="300"/>
      <c r="X71" s="285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7"/>
    </row>
    <row r="72" spans="1:37" ht="16.5" customHeight="1" x14ac:dyDescent="0.2">
      <c r="A72" s="22">
        <v>44838</v>
      </c>
      <c r="B72" s="20" t="s">
        <v>198</v>
      </c>
      <c r="C72" s="20" t="s">
        <v>199</v>
      </c>
      <c r="D72" s="21"/>
      <c r="E72" s="9">
        <v>7.6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7.6</v>
      </c>
      <c r="V72" s="63">
        <f t="shared" si="4"/>
        <v>45843.510000000017</v>
      </c>
      <c r="W72" s="300" t="s">
        <v>279</v>
      </c>
      <c r="X72" s="285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7"/>
    </row>
    <row r="73" spans="1:37" ht="16.5" customHeight="1" x14ac:dyDescent="0.2">
      <c r="A73" s="22"/>
      <c r="B73" s="20"/>
      <c r="C73" s="13"/>
      <c r="D73" s="2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4">
        <f t="shared" si="3"/>
        <v>0</v>
      </c>
      <c r="V73" s="63">
        <f t="shared" si="4"/>
        <v>45843.510000000017</v>
      </c>
      <c r="W73" s="300"/>
      <c r="X73" s="285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7"/>
    </row>
    <row r="74" spans="1:37" ht="16.5" customHeight="1" x14ac:dyDescent="0.2">
      <c r="A74" s="22"/>
      <c r="B74" s="20"/>
      <c r="C74" s="13"/>
      <c r="D74" s="2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4">
        <f t="shared" si="3"/>
        <v>0</v>
      </c>
      <c r="V74" s="63">
        <f t="shared" si="4"/>
        <v>45843.510000000017</v>
      </c>
      <c r="W74" s="300"/>
      <c r="X74" s="285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7"/>
    </row>
    <row r="75" spans="1:37" ht="16.5" customHeight="1" x14ac:dyDescent="0.2">
      <c r="A75" s="22"/>
      <c r="B75" s="20"/>
      <c r="C75" s="13"/>
      <c r="D75" s="21"/>
      <c r="E75" s="9"/>
      <c r="F75" s="9"/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0</v>
      </c>
      <c r="V75" s="63">
        <f t="shared" si="4"/>
        <v>45843.510000000017</v>
      </c>
      <c r="W75" s="300"/>
      <c r="X75" s="285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7"/>
    </row>
    <row r="76" spans="1:37" ht="16.5" customHeight="1" x14ac:dyDescent="0.2">
      <c r="A76" s="22"/>
      <c r="B76" s="20"/>
      <c r="C76" s="20"/>
      <c r="D76" s="21"/>
      <c r="E76" s="9"/>
      <c r="F76" s="9"/>
      <c r="G76" s="9"/>
      <c r="H76" s="9"/>
      <c r="I76" s="9"/>
      <c r="J76" s="51"/>
      <c r="K76" s="9"/>
      <c r="L76" s="9"/>
      <c r="M76" s="9"/>
      <c r="N76" s="9"/>
      <c r="O76" s="9"/>
      <c r="P76" s="9"/>
      <c r="Q76" s="9"/>
      <c r="R76" s="9"/>
      <c r="S76" s="9"/>
      <c r="T76" s="9"/>
      <c r="U76" s="14">
        <f t="shared" si="3"/>
        <v>0</v>
      </c>
      <c r="V76" s="63">
        <f t="shared" si="4"/>
        <v>45843.510000000017</v>
      </c>
      <c r="W76" s="300"/>
      <c r="X76" s="285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7"/>
    </row>
    <row r="77" spans="1:37" ht="16.5" customHeight="1" x14ac:dyDescent="0.2">
      <c r="A77" s="22"/>
      <c r="B77" s="20"/>
      <c r="C77" s="13"/>
      <c r="D77" s="21"/>
      <c r="E77" s="9"/>
      <c r="F77" s="9"/>
      <c r="G77" s="9"/>
      <c r="H77" s="9"/>
      <c r="I77" s="9"/>
      <c r="J77" s="51"/>
      <c r="K77" s="9"/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0</v>
      </c>
      <c r="V77" s="63">
        <f t="shared" si="4"/>
        <v>45843.510000000017</v>
      </c>
      <c r="W77" s="300"/>
      <c r="X77" s="285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7"/>
    </row>
    <row r="78" spans="1:37" ht="16.5" customHeight="1" x14ac:dyDescent="0.2">
      <c r="A78" s="22"/>
      <c r="B78" s="20"/>
      <c r="C78" s="20"/>
      <c r="D78" s="21"/>
      <c r="E78" s="9"/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0</v>
      </c>
      <c r="V78" s="63">
        <f t="shared" si="4"/>
        <v>45843.510000000017</v>
      </c>
      <c r="W78" s="300"/>
      <c r="X78" s="285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7"/>
    </row>
    <row r="79" spans="1:37" ht="16.5" customHeight="1" x14ac:dyDescent="0.2">
      <c r="A79" s="22"/>
      <c r="B79" s="20"/>
      <c r="C79" s="13"/>
      <c r="D79" s="21"/>
      <c r="E79" s="9"/>
      <c r="F79" s="9"/>
      <c r="G79" s="9"/>
      <c r="H79" s="9"/>
      <c r="I79" s="9"/>
      <c r="J79" s="51"/>
      <c r="K79" s="9"/>
      <c r="L79" s="9"/>
      <c r="M79" s="9"/>
      <c r="N79" s="9"/>
      <c r="O79" s="9"/>
      <c r="P79" s="9"/>
      <c r="Q79" s="9"/>
      <c r="R79" s="9"/>
      <c r="S79" s="9"/>
      <c r="T79" s="9"/>
      <c r="U79" s="14">
        <f t="shared" si="3"/>
        <v>0</v>
      </c>
      <c r="V79" s="63">
        <f t="shared" si="4"/>
        <v>45843.510000000017</v>
      </c>
      <c r="W79" s="300"/>
      <c r="X79" s="285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7"/>
    </row>
    <row r="80" spans="1:37" ht="16.5" customHeight="1" x14ac:dyDescent="0.2">
      <c r="A80" s="22"/>
      <c r="B80" s="20"/>
      <c r="C80" s="20"/>
      <c r="D80" s="21"/>
      <c r="E80" s="9"/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/>
      <c r="U80" s="14">
        <f t="shared" si="3"/>
        <v>0</v>
      </c>
      <c r="V80" s="63">
        <f t="shared" si="4"/>
        <v>45843.510000000017</v>
      </c>
      <c r="W80" s="300"/>
      <c r="X80" s="285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7"/>
    </row>
    <row r="81" spans="1:37" ht="16.5" customHeight="1" x14ac:dyDescent="0.2">
      <c r="A81" s="22"/>
      <c r="B81" s="20"/>
      <c r="C81" s="20"/>
      <c r="D81" s="21"/>
      <c r="E81" s="9"/>
      <c r="F81" s="9"/>
      <c r="G81" s="9"/>
      <c r="H81" s="9"/>
      <c r="I81" s="9"/>
      <c r="J81" s="51"/>
      <c r="K81" s="9"/>
      <c r="L81" s="9"/>
      <c r="M81" s="9"/>
      <c r="N81" s="9"/>
      <c r="O81" s="9"/>
      <c r="P81" s="9"/>
      <c r="Q81" s="9"/>
      <c r="R81" s="9"/>
      <c r="S81" s="9"/>
      <c r="T81" s="9"/>
      <c r="U81" s="14">
        <f t="shared" si="3"/>
        <v>0</v>
      </c>
      <c r="V81" s="63">
        <f t="shared" si="4"/>
        <v>45843.510000000017</v>
      </c>
      <c r="W81" s="300"/>
      <c r="X81" s="285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7"/>
    </row>
    <row r="82" spans="1:37" ht="16.5" customHeight="1" x14ac:dyDescent="0.2">
      <c r="A82" s="22"/>
      <c r="B82" s="20"/>
      <c r="C82" s="20"/>
      <c r="D82" s="21"/>
      <c r="E82" s="9"/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/>
      <c r="U82" s="14">
        <f t="shared" si="3"/>
        <v>0</v>
      </c>
      <c r="V82" s="63">
        <f t="shared" si="4"/>
        <v>45843.510000000017</v>
      </c>
      <c r="W82" s="300"/>
      <c r="X82" s="285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7"/>
    </row>
    <row r="83" spans="1:37" ht="16.5" customHeight="1" x14ac:dyDescent="0.2">
      <c r="A83" s="22"/>
      <c r="B83" s="20"/>
      <c r="C83" s="20"/>
      <c r="D83" s="21"/>
      <c r="E83" s="9"/>
      <c r="F83" s="9"/>
      <c r="G83" s="9"/>
      <c r="H83" s="9"/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/>
      <c r="U83" s="14">
        <f t="shared" si="3"/>
        <v>0</v>
      </c>
      <c r="V83" s="63">
        <f t="shared" si="4"/>
        <v>45843.510000000017</v>
      </c>
      <c r="W83" s="300"/>
      <c r="X83" s="285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7"/>
    </row>
    <row r="84" spans="1:37" s="13" customFormat="1" ht="16.5" customHeight="1" x14ac:dyDescent="0.2">
      <c r="A84" s="22"/>
      <c r="B84" s="20"/>
      <c r="D84" s="21"/>
      <c r="E84" s="9"/>
      <c r="P84" s="53"/>
      <c r="T84" s="54"/>
      <c r="U84" s="14">
        <f t="shared" si="3"/>
        <v>0</v>
      </c>
      <c r="V84" s="63">
        <f t="shared" si="4"/>
        <v>45843.510000000017</v>
      </c>
      <c r="W84" s="300"/>
      <c r="X84" s="285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7"/>
    </row>
    <row r="85" spans="1:37" s="13" customFormat="1" ht="16.5" customHeight="1" x14ac:dyDescent="0.2">
      <c r="A85" s="22"/>
      <c r="B85" s="20"/>
      <c r="D85" s="2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0</v>
      </c>
      <c r="V85" s="63">
        <f t="shared" si="4"/>
        <v>45843.510000000017</v>
      </c>
      <c r="W85" s="300"/>
      <c r="X85" s="285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7"/>
    </row>
    <row r="86" spans="1:37" s="13" customFormat="1" ht="16.5" customHeight="1" x14ac:dyDescent="0.2">
      <c r="A86" s="22"/>
      <c r="B86" s="20"/>
      <c r="D86" s="2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/>
      <c r="U86" s="14">
        <f t="shared" si="3"/>
        <v>0</v>
      </c>
      <c r="V86" s="63">
        <f t="shared" si="4"/>
        <v>45843.510000000017</v>
      </c>
      <c r="W86" s="300"/>
      <c r="X86" s="285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7"/>
    </row>
    <row r="87" spans="1:37" s="13" customFormat="1" ht="16.5" customHeight="1" x14ac:dyDescent="0.2">
      <c r="A87" s="22"/>
      <c r="B87" s="20"/>
      <c r="D87" s="2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/>
      <c r="U87" s="14">
        <f t="shared" si="3"/>
        <v>0</v>
      </c>
      <c r="V87" s="63">
        <f t="shared" si="4"/>
        <v>45843.510000000017</v>
      </c>
      <c r="W87" s="300"/>
      <c r="X87" s="285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7"/>
    </row>
    <row r="88" spans="1:37" s="13" customFormat="1" ht="16.5" customHeight="1" x14ac:dyDescent="0.2">
      <c r="A88" s="22"/>
      <c r="B88" s="20"/>
      <c r="D88" s="2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0</v>
      </c>
      <c r="V88" s="63">
        <f t="shared" si="4"/>
        <v>45843.510000000017</v>
      </c>
      <c r="W88" s="300"/>
      <c r="X88" s="285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7"/>
    </row>
    <row r="89" spans="1:37" s="13" customFormat="1" ht="16.5" customHeight="1" x14ac:dyDescent="0.2">
      <c r="A89" s="22"/>
      <c r="B89" s="20"/>
      <c r="D89" s="2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/>
      <c r="U89" s="14">
        <f t="shared" si="3"/>
        <v>0</v>
      </c>
      <c r="V89" s="63">
        <f t="shared" si="4"/>
        <v>45843.510000000017</v>
      </c>
      <c r="W89" s="300"/>
      <c r="X89" s="285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7"/>
    </row>
    <row r="90" spans="1:37" s="13" customFormat="1" ht="16.5" customHeight="1" x14ac:dyDescent="0.2">
      <c r="A90" s="22"/>
      <c r="B90" s="20"/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/>
      <c r="U90" s="14">
        <f t="shared" si="3"/>
        <v>0</v>
      </c>
      <c r="V90" s="63">
        <f t="shared" si="4"/>
        <v>45843.510000000017</v>
      </c>
      <c r="W90" s="300"/>
      <c r="X90" s="285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7"/>
    </row>
    <row r="91" spans="1:37" s="13" customFormat="1" ht="16.5" customHeight="1" x14ac:dyDescent="0.2">
      <c r="A91" s="22"/>
      <c r="B91" s="20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0</v>
      </c>
      <c r="V91" s="63">
        <f t="shared" si="4"/>
        <v>45843.510000000017</v>
      </c>
      <c r="W91" s="300"/>
      <c r="X91" s="285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7"/>
    </row>
    <row r="92" spans="1:37" s="13" customFormat="1" ht="16.5" customHeight="1" x14ac:dyDescent="0.2">
      <c r="A92" s="22"/>
      <c r="B92" s="20"/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4">
        <f t="shared" si="3"/>
        <v>0</v>
      </c>
      <c r="V92" s="63">
        <f t="shared" si="4"/>
        <v>45843.510000000017</v>
      </c>
      <c r="W92" s="300"/>
      <c r="X92" s="285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7"/>
    </row>
    <row r="93" spans="1:37" s="13" customFormat="1" ht="16.5" customHeight="1" x14ac:dyDescent="0.2">
      <c r="A93" s="22"/>
      <c r="B93" s="20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0</v>
      </c>
      <c r="V93" s="63">
        <f t="shared" si="4"/>
        <v>45843.510000000017</v>
      </c>
      <c r="W93" s="300"/>
      <c r="X93" s="285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7"/>
    </row>
    <row r="94" spans="1:37" s="13" customFormat="1" ht="16.5" customHeight="1" x14ac:dyDescent="0.2">
      <c r="A94" s="22"/>
      <c r="B94" s="20"/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4">
        <f t="shared" si="3"/>
        <v>0</v>
      </c>
      <c r="V94" s="63">
        <f t="shared" si="4"/>
        <v>45843.510000000017</v>
      </c>
      <c r="W94" s="300"/>
      <c r="X94" s="285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7"/>
    </row>
    <row r="95" spans="1:37" ht="16.5" customHeight="1" x14ac:dyDescent="0.2">
      <c r="A95" s="22"/>
      <c r="B95" s="20"/>
      <c r="C95" s="13"/>
      <c r="D95" s="2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5">SUM(E95:T95)</f>
        <v>0</v>
      </c>
      <c r="V95" s="63">
        <f t="shared" si="4"/>
        <v>45843.510000000017</v>
      </c>
      <c r="W95" s="300"/>
      <c r="X95" s="285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7"/>
    </row>
    <row r="96" spans="1:37" ht="16.5" customHeight="1" x14ac:dyDescent="0.2">
      <c r="A96" s="22"/>
      <c r="B96" s="20"/>
      <c r="C96" s="13"/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4">
        <f t="shared" si="5"/>
        <v>0</v>
      </c>
      <c r="V96" s="63">
        <f t="shared" si="4"/>
        <v>45843.510000000017</v>
      </c>
      <c r="W96" s="300"/>
      <c r="X96" s="285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7"/>
    </row>
    <row r="97" spans="1:37" ht="16.5" customHeight="1" x14ac:dyDescent="0.2">
      <c r="A97" s="22"/>
      <c r="B97" s="20"/>
      <c r="C97" s="13"/>
      <c r="D97" s="2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4">
        <f t="shared" si="5"/>
        <v>0</v>
      </c>
      <c r="V97" s="63">
        <f t="shared" si="4"/>
        <v>45843.510000000017</v>
      </c>
      <c r="W97" s="300"/>
      <c r="X97" s="285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7"/>
    </row>
    <row r="98" spans="1:37" ht="16.5" customHeight="1" x14ac:dyDescent="0.2">
      <c r="A98" s="22"/>
      <c r="B98" s="20"/>
      <c r="C98" s="13"/>
      <c r="D98" s="2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>
        <f t="shared" si="5"/>
        <v>0</v>
      </c>
      <c r="V98" s="63">
        <f t="shared" si="4"/>
        <v>45843.510000000017</v>
      </c>
      <c r="W98" s="300"/>
      <c r="X98" s="285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7"/>
    </row>
    <row r="99" spans="1:37" ht="16.5" customHeight="1" x14ac:dyDescent="0.2">
      <c r="A99" s="22"/>
      <c r="B99" s="20"/>
      <c r="C99" s="13"/>
      <c r="D99" s="2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5"/>
        <v>0</v>
      </c>
      <c r="V99" s="63">
        <f t="shared" si="4"/>
        <v>45843.510000000017</v>
      </c>
      <c r="W99" s="300"/>
      <c r="X99" s="285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7"/>
    </row>
    <row r="100" spans="1:37" ht="16.5" customHeight="1" x14ac:dyDescent="0.2">
      <c r="A100" s="22"/>
      <c r="B100" s="20"/>
      <c r="C100" s="13"/>
      <c r="D100" s="2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5"/>
        <v>0</v>
      </c>
      <c r="V100" s="63">
        <f t="shared" si="4"/>
        <v>45843.510000000017</v>
      </c>
      <c r="W100" s="300"/>
      <c r="X100" s="285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7"/>
    </row>
    <row r="101" spans="1:37" ht="16.5" customHeight="1" x14ac:dyDescent="0.2">
      <c r="A101" s="22"/>
      <c r="B101" s="20"/>
      <c r="C101" s="13"/>
      <c r="D101" s="2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5"/>
        <v>0</v>
      </c>
      <c r="V101" s="63">
        <f t="shared" si="4"/>
        <v>45843.510000000017</v>
      </c>
      <c r="W101" s="300"/>
      <c r="X101" s="285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  <c r="AI101" s="286"/>
      <c r="AJ101" s="286"/>
      <c r="AK101" s="287"/>
    </row>
    <row r="102" spans="1:37" x14ac:dyDescent="0.2">
      <c r="A102" s="22"/>
      <c r="B102" s="20"/>
      <c r="C102" s="20"/>
      <c r="D102" s="2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>
        <f t="shared" si="5"/>
        <v>0</v>
      </c>
      <c r="V102" s="63">
        <f t="shared" si="4"/>
        <v>45843.510000000017</v>
      </c>
      <c r="W102" s="300"/>
      <c r="X102" s="285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7"/>
    </row>
    <row r="103" spans="1:37" ht="16.5" customHeight="1" x14ac:dyDescent="0.2">
      <c r="A103" s="22"/>
      <c r="B103" s="20"/>
      <c r="C103" s="20"/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4">
        <f t="shared" si="5"/>
        <v>0</v>
      </c>
      <c r="V103" s="63">
        <f t="shared" si="4"/>
        <v>45843.510000000017</v>
      </c>
      <c r="W103" s="300"/>
      <c r="X103" s="285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7"/>
    </row>
    <row r="104" spans="1:37" ht="16.5" customHeight="1" x14ac:dyDescent="0.2">
      <c r="A104" s="22"/>
      <c r="B104" s="20"/>
      <c r="C104" s="20"/>
      <c r="D104" s="2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5"/>
        <v>0</v>
      </c>
      <c r="V104" s="63">
        <f t="shared" si="4"/>
        <v>45843.510000000017</v>
      </c>
      <c r="W104" s="300"/>
      <c r="X104" s="285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7"/>
    </row>
    <row r="105" spans="1:37" ht="16.5" customHeight="1" x14ac:dyDescent="0.2">
      <c r="A105" s="22"/>
      <c r="B105" s="20"/>
      <c r="C105" s="20"/>
      <c r="D105" s="2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5"/>
        <v>0</v>
      </c>
      <c r="V105" s="63">
        <f t="shared" si="4"/>
        <v>45843.510000000017</v>
      </c>
      <c r="W105" s="300"/>
      <c r="X105" s="285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7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5"/>
        <v>0</v>
      </c>
      <c r="V106" s="63">
        <f t="shared" si="4"/>
        <v>45843.510000000017</v>
      </c>
      <c r="W106" s="300"/>
      <c r="X106" s="285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7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5"/>
        <v>0</v>
      </c>
      <c r="V107" s="63">
        <f t="shared" si="4"/>
        <v>45843.510000000017</v>
      </c>
      <c r="W107" s="300"/>
      <c r="X107" s="285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7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5"/>
        <v>0</v>
      </c>
      <c r="V108" s="63">
        <f t="shared" si="4"/>
        <v>45843.510000000017</v>
      </c>
      <c r="W108" s="300"/>
      <c r="X108" s="285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7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5"/>
        <v>0</v>
      </c>
      <c r="V109" s="63">
        <f t="shared" si="4"/>
        <v>45843.510000000017</v>
      </c>
      <c r="W109" s="300"/>
      <c r="X109" s="285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7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5"/>
        <v>0</v>
      </c>
      <c r="V110" s="63">
        <f t="shared" si="4"/>
        <v>45843.510000000017</v>
      </c>
      <c r="W110" s="300"/>
      <c r="X110" s="285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7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5"/>
        <v>0</v>
      </c>
      <c r="V111" s="63">
        <f t="shared" si="4"/>
        <v>45843.510000000017</v>
      </c>
      <c r="W111" s="300"/>
      <c r="X111" s="285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7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5"/>
        <v>0</v>
      </c>
      <c r="V112" s="63">
        <f t="shared" si="4"/>
        <v>45843.510000000017</v>
      </c>
      <c r="W112" s="300"/>
      <c r="X112" s="285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7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5"/>
        <v>0</v>
      </c>
      <c r="V113" s="63">
        <f t="shared" si="4"/>
        <v>45843.510000000017</v>
      </c>
      <c r="W113" s="300"/>
      <c r="X113" s="285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7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5"/>
        <v>0</v>
      </c>
      <c r="V114" s="63">
        <f t="shared" si="4"/>
        <v>45843.510000000017</v>
      </c>
      <c r="W114" s="300"/>
      <c r="X114" s="285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7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5"/>
        <v>0</v>
      </c>
      <c r="V115" s="63">
        <f t="shared" si="4"/>
        <v>45843.510000000017</v>
      </c>
      <c r="W115" s="300"/>
      <c r="X115" s="285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7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5"/>
        <v>0</v>
      </c>
      <c r="V116" s="63">
        <f t="shared" si="4"/>
        <v>45843.510000000017</v>
      </c>
      <c r="W116" s="300"/>
      <c r="X116" s="285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7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5"/>
        <v>0</v>
      </c>
      <c r="V117" s="63">
        <f t="shared" si="4"/>
        <v>45843.510000000017</v>
      </c>
      <c r="W117" s="300"/>
      <c r="X117" s="285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7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5"/>
        <v>0</v>
      </c>
      <c r="V118" s="63">
        <f t="shared" si="4"/>
        <v>45843.510000000017</v>
      </c>
      <c r="W118" s="300"/>
      <c r="X118" s="285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7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5"/>
        <v>0</v>
      </c>
      <c r="V119" s="63">
        <f t="shared" si="4"/>
        <v>45843.510000000017</v>
      </c>
      <c r="W119" s="300"/>
      <c r="X119" s="285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7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5"/>
        <v>0</v>
      </c>
      <c r="V120" s="63">
        <f t="shared" si="4"/>
        <v>45843.510000000017</v>
      </c>
      <c r="W120" s="300"/>
      <c r="X120" s="285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7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5"/>
        <v>0</v>
      </c>
      <c r="V121" s="63">
        <f t="shared" si="4"/>
        <v>45843.510000000017</v>
      </c>
      <c r="W121" s="300"/>
      <c r="X121" s="285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7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5"/>
        <v>0</v>
      </c>
      <c r="V122" s="63">
        <f t="shared" si="4"/>
        <v>45843.510000000017</v>
      </c>
      <c r="W122" s="300"/>
      <c r="X122" s="285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7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5"/>
        <v>0</v>
      </c>
      <c r="V123" s="63">
        <f t="shared" si="4"/>
        <v>45843.510000000017</v>
      </c>
      <c r="W123" s="300"/>
      <c r="X123" s="285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7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5"/>
        <v>0</v>
      </c>
      <c r="V124" s="63">
        <f t="shared" si="4"/>
        <v>45843.510000000017</v>
      </c>
      <c r="W124" s="300"/>
      <c r="X124" s="285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7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5"/>
        <v>0</v>
      </c>
      <c r="V125" s="63">
        <f t="shared" si="4"/>
        <v>45843.510000000017</v>
      </c>
      <c r="W125" s="300"/>
      <c r="X125" s="285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7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>SUM(E6:E125)</f>
        <v>1981.8099999999995</v>
      </c>
      <c r="F126" s="17">
        <f t="shared" ref="F126:T126" si="6">SUM(F6:F125)</f>
        <v>10784.13</v>
      </c>
      <c r="G126" s="17">
        <f t="shared" si="6"/>
        <v>1918.1</v>
      </c>
      <c r="H126" s="17">
        <f t="shared" si="6"/>
        <v>13248.76</v>
      </c>
      <c r="I126" s="17">
        <f t="shared" si="6"/>
        <v>0</v>
      </c>
      <c r="J126" s="17">
        <f t="shared" si="6"/>
        <v>0</v>
      </c>
      <c r="K126" s="17">
        <f t="shared" si="6"/>
        <v>120</v>
      </c>
      <c r="L126" s="17">
        <f t="shared" si="6"/>
        <v>0</v>
      </c>
      <c r="M126" s="17">
        <f t="shared" si="6"/>
        <v>2937.5</v>
      </c>
      <c r="N126" s="17">
        <f t="shared" si="6"/>
        <v>0</v>
      </c>
      <c r="O126" s="17">
        <f t="shared" si="6"/>
        <v>6000</v>
      </c>
      <c r="P126" s="17">
        <f t="shared" si="6"/>
        <v>2450</v>
      </c>
      <c r="Q126" s="17">
        <f t="shared" si="6"/>
        <v>3000</v>
      </c>
      <c r="R126" s="17">
        <f t="shared" si="6"/>
        <v>279.76</v>
      </c>
      <c r="S126" s="17">
        <f t="shared" si="6"/>
        <v>0</v>
      </c>
      <c r="T126" s="17">
        <f t="shared" si="6"/>
        <v>3123.45</v>
      </c>
      <c r="U126" s="17">
        <f>SUM(U6:U125)</f>
        <v>45843.510000000017</v>
      </c>
      <c r="V126" s="63"/>
      <c r="W126" s="300"/>
      <c r="X126" s="292">
        <f t="shared" ref="X126:AK126" si="7">SUM(X5:X125)</f>
        <v>0</v>
      </c>
      <c r="Y126" s="293">
        <f t="shared" si="7"/>
        <v>0</v>
      </c>
      <c r="Z126" s="293">
        <f t="shared" si="7"/>
        <v>0</v>
      </c>
      <c r="AA126" s="293">
        <f t="shared" si="7"/>
        <v>0</v>
      </c>
      <c r="AB126" s="293">
        <f t="shared" si="7"/>
        <v>0</v>
      </c>
      <c r="AC126" s="293">
        <f t="shared" si="7"/>
        <v>0</v>
      </c>
      <c r="AD126" s="293">
        <f t="shared" si="7"/>
        <v>0</v>
      </c>
      <c r="AE126" s="293">
        <f t="shared" si="7"/>
        <v>0</v>
      </c>
      <c r="AF126" s="293">
        <f t="shared" si="7"/>
        <v>0</v>
      </c>
      <c r="AG126" s="293">
        <f t="shared" si="7"/>
        <v>0</v>
      </c>
      <c r="AH126" s="293">
        <f t="shared" si="7"/>
        <v>0</v>
      </c>
      <c r="AI126" s="293">
        <f t="shared" si="7"/>
        <v>0</v>
      </c>
      <c r="AJ126" s="293">
        <f t="shared" si="7"/>
        <v>0</v>
      </c>
      <c r="AK126" s="294">
        <f t="shared" si="7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tabSelected="1" topLeftCell="A3" workbookViewId="0">
      <selection activeCell="K25" sqref="K25"/>
    </sheetView>
  </sheetViews>
  <sheetFormatPr defaultRowHeight="12.75" x14ac:dyDescent="0.2"/>
  <cols>
    <col min="1" max="1" width="18" style="242" customWidth="1"/>
    <col min="2" max="4" width="9.85546875" style="242" customWidth="1"/>
    <col min="5" max="18" width="13.7109375" style="242" customWidth="1"/>
    <col min="19" max="22" width="9.85546875" style="242" customWidth="1"/>
    <col min="23" max="16384" width="9.140625" style="242"/>
  </cols>
  <sheetData>
    <row r="2" spans="1:18" x14ac:dyDescent="0.2">
      <c r="A2" s="241" t="s">
        <v>49</v>
      </c>
      <c r="E2" s="295">
        <v>44681</v>
      </c>
      <c r="F2" s="295">
        <v>44712</v>
      </c>
      <c r="G2" s="295">
        <f>+F2+30</f>
        <v>44742</v>
      </c>
      <c r="H2" s="295">
        <f t="shared" ref="H2" si="0">+G2+30</f>
        <v>44772</v>
      </c>
      <c r="I2" s="295">
        <v>44804</v>
      </c>
      <c r="J2" s="295">
        <v>44834</v>
      </c>
      <c r="K2" s="295">
        <v>44865</v>
      </c>
      <c r="L2" s="295">
        <v>44895</v>
      </c>
      <c r="M2" s="295">
        <v>44926</v>
      </c>
      <c r="N2" s="295">
        <v>44592</v>
      </c>
      <c r="O2" s="295">
        <v>44620</v>
      </c>
      <c r="P2" s="295">
        <v>44651</v>
      </c>
      <c r="R2" s="243"/>
    </row>
    <row r="4" spans="1:18" x14ac:dyDescent="0.2">
      <c r="A4" s="242" t="s">
        <v>50</v>
      </c>
      <c r="E4" s="242">
        <f>+Receipts!P10</f>
        <v>23221.439999999999</v>
      </c>
      <c r="F4" s="242">
        <f>+Receipts!P18</f>
        <v>68286.58</v>
      </c>
      <c r="G4" s="242">
        <f>+Receipts!P23</f>
        <v>79798.47</v>
      </c>
      <c r="H4" s="242">
        <f>+Receipts!P30</f>
        <v>81688.47</v>
      </c>
      <c r="I4" s="242">
        <f>+Receipts!P38</f>
        <v>88248.47</v>
      </c>
      <c r="J4" s="242">
        <f>+Receipts!P40</f>
        <v>88543.47</v>
      </c>
      <c r="K4" s="359">
        <f>+Receipts!P43</f>
        <v>89258.47</v>
      </c>
    </row>
    <row r="6" spans="1:18" x14ac:dyDescent="0.2">
      <c r="A6" s="242" t="s">
        <v>51</v>
      </c>
      <c r="E6" s="242">
        <f>+Payments!V15</f>
        <v>5803.6800000000012</v>
      </c>
      <c r="F6" s="242">
        <f>+Payments!V21</f>
        <v>10597.990000000002</v>
      </c>
      <c r="G6" s="242">
        <f>+Payments!V39</f>
        <v>25367.120000000003</v>
      </c>
      <c r="H6" s="242">
        <f>+Payments!V56</f>
        <v>31809.450000000004</v>
      </c>
      <c r="I6" s="242">
        <f>+Payments!V60</f>
        <v>35787.360000000008</v>
      </c>
      <c r="J6" s="242">
        <f>+Payments!V65</f>
        <v>39687.770000000011</v>
      </c>
      <c r="K6" s="242">
        <f>+Payments!V72</f>
        <v>45843.510000000017</v>
      </c>
    </row>
    <row r="8" spans="1:18" ht="13.5" thickBot="1" x14ac:dyDescent="0.25">
      <c r="A8" s="242" t="s">
        <v>52</v>
      </c>
      <c r="E8" s="244">
        <f t="shared" ref="E8:O8" si="1">+E4-E6</f>
        <v>17417.759999999998</v>
      </c>
      <c r="F8" s="244">
        <f t="shared" si="1"/>
        <v>57688.59</v>
      </c>
      <c r="G8" s="244">
        <f t="shared" si="1"/>
        <v>54431.35</v>
      </c>
      <c r="H8" s="244">
        <f t="shared" si="1"/>
        <v>49879.02</v>
      </c>
      <c r="I8" s="244">
        <f t="shared" si="1"/>
        <v>52461.109999999993</v>
      </c>
      <c r="J8" s="244">
        <f t="shared" si="1"/>
        <v>48855.69999999999</v>
      </c>
      <c r="K8" s="244">
        <f t="shared" si="1"/>
        <v>43414.959999999985</v>
      </c>
      <c r="L8" s="244">
        <f t="shared" si="1"/>
        <v>0</v>
      </c>
      <c r="M8" s="244">
        <f t="shared" si="1"/>
        <v>0</v>
      </c>
      <c r="N8" s="244">
        <f t="shared" si="1"/>
        <v>0</v>
      </c>
      <c r="O8" s="244">
        <f t="shared" si="1"/>
        <v>0</v>
      </c>
      <c r="P8" s="244">
        <f>+P4-P6</f>
        <v>0</v>
      </c>
    </row>
    <row r="9" spans="1:18" ht="13.5" thickTop="1" x14ac:dyDescent="0.2"/>
    <row r="12" spans="1:18" x14ac:dyDescent="0.2">
      <c r="A12" s="241" t="s">
        <v>53</v>
      </c>
    </row>
    <row r="14" spans="1:18" x14ac:dyDescent="0.2">
      <c r="A14" s="242" t="s">
        <v>108</v>
      </c>
      <c r="E14" s="242">
        <v>17052.759999999998</v>
      </c>
      <c r="F14" s="242">
        <v>57688.59</v>
      </c>
      <c r="G14" s="242">
        <v>54431.35</v>
      </c>
      <c r="H14" s="242">
        <v>49879.02</v>
      </c>
      <c r="I14" s="242">
        <v>52461.11</v>
      </c>
      <c r="J14" s="242">
        <v>48855.7</v>
      </c>
      <c r="K14" s="242">
        <v>43414.96</v>
      </c>
      <c r="P14" s="245"/>
    </row>
    <row r="16" spans="1:18" x14ac:dyDescent="0.2">
      <c r="A16" s="242" t="s">
        <v>95</v>
      </c>
      <c r="C16" s="245"/>
      <c r="E16" s="242">
        <f>+Receipts!R73</f>
        <v>365</v>
      </c>
      <c r="F16" s="242">
        <f>+Receipts!S73</f>
        <v>0</v>
      </c>
      <c r="G16" s="242">
        <f>+Receipts!T73</f>
        <v>0</v>
      </c>
      <c r="H16" s="242">
        <f>+Receipts!U73</f>
        <v>0</v>
      </c>
      <c r="I16" s="242">
        <f>+Receipts!V73</f>
        <v>0</v>
      </c>
      <c r="J16" s="242">
        <f>+Receipts!W73</f>
        <v>0</v>
      </c>
      <c r="K16" s="242">
        <f>+Receipts!X73</f>
        <v>0</v>
      </c>
      <c r="L16" s="242">
        <f>+Receipts!Y73</f>
        <v>0</v>
      </c>
      <c r="M16" s="242">
        <f>+Receipts!Z73</f>
        <v>0</v>
      </c>
      <c r="N16" s="242">
        <f>+Receipts!AA73</f>
        <v>0</v>
      </c>
      <c r="O16" s="242">
        <f>+Receipts!AB73</f>
        <v>0</v>
      </c>
      <c r="P16" s="242">
        <f>+Receipts!AC73</f>
        <v>0</v>
      </c>
    </row>
    <row r="18" spans="1:17" x14ac:dyDescent="0.2">
      <c r="A18" s="242" t="s">
        <v>96</v>
      </c>
      <c r="E18" s="242">
        <f>+Payments!X126</f>
        <v>0</v>
      </c>
      <c r="F18" s="242">
        <f>+Payments!Y126</f>
        <v>0</v>
      </c>
      <c r="G18" s="242">
        <f>+Payments!Z126</f>
        <v>0</v>
      </c>
      <c r="H18" s="242">
        <f>+Payments!AA126</f>
        <v>0</v>
      </c>
      <c r="I18" s="242">
        <f>+Payments!AB126</f>
        <v>0</v>
      </c>
      <c r="J18" s="242">
        <f>+Payments!AC126</f>
        <v>0</v>
      </c>
      <c r="K18" s="242">
        <f>+Payments!AD126</f>
        <v>0</v>
      </c>
      <c r="L18" s="242">
        <f>+Payments!AE126</f>
        <v>0</v>
      </c>
      <c r="M18" s="242">
        <f>+Payments!AF126</f>
        <v>0</v>
      </c>
      <c r="N18" s="242">
        <f>+Payments!AG126</f>
        <v>0</v>
      </c>
      <c r="O18" s="242">
        <f>+Payments!AH126</f>
        <v>0</v>
      </c>
      <c r="P18" s="242">
        <f>+Payments!AI126</f>
        <v>0</v>
      </c>
    </row>
    <row r="19" spans="1:17" x14ac:dyDescent="0.2">
      <c r="A19" s="245"/>
      <c r="B19" s="245"/>
    </row>
    <row r="20" spans="1:17" ht="13.5" thickBot="1" x14ac:dyDescent="0.25">
      <c r="A20" s="245"/>
      <c r="B20" s="245"/>
      <c r="E20" s="244">
        <f>SUM(E14:E19)</f>
        <v>17417.759999999998</v>
      </c>
      <c r="F20" s="244">
        <f t="shared" ref="F20:O20" si="2">SUM(F14:F19)</f>
        <v>57688.59</v>
      </c>
      <c r="G20" s="244">
        <f t="shared" si="2"/>
        <v>54431.35</v>
      </c>
      <c r="H20" s="244">
        <f t="shared" si="2"/>
        <v>49879.02</v>
      </c>
      <c r="I20" s="244">
        <f>SUM(I14:I19)</f>
        <v>52461.11</v>
      </c>
      <c r="J20" s="244">
        <f t="shared" si="2"/>
        <v>48855.7</v>
      </c>
      <c r="K20" s="244">
        <f t="shared" si="2"/>
        <v>43414.96</v>
      </c>
      <c r="L20" s="244">
        <f t="shared" si="2"/>
        <v>0</v>
      </c>
      <c r="M20" s="244">
        <f t="shared" si="2"/>
        <v>0</v>
      </c>
      <c r="N20" s="244">
        <f t="shared" si="2"/>
        <v>0</v>
      </c>
      <c r="O20" s="244">
        <f t="shared" si="2"/>
        <v>0</v>
      </c>
      <c r="P20" s="244">
        <f>SUM(P14:P19)</f>
        <v>0</v>
      </c>
    </row>
    <row r="21" spans="1:17" ht="13.5" thickTop="1" x14ac:dyDescent="0.2">
      <c r="A21" s="245"/>
      <c r="B21" s="245"/>
      <c r="C21" s="245"/>
      <c r="D21" s="245"/>
      <c r="E21" s="245"/>
    </row>
    <row r="22" spans="1:17" x14ac:dyDescent="0.2">
      <c r="A22" s="246" t="s">
        <v>248</v>
      </c>
      <c r="B22" s="245"/>
      <c r="C22" s="245"/>
      <c r="D22" s="245"/>
      <c r="E22" s="246">
        <f>+E8-E20</f>
        <v>0</v>
      </c>
      <c r="F22" s="246">
        <f t="shared" ref="F22:P22" si="3">+F8-F20</f>
        <v>0</v>
      </c>
      <c r="G22" s="246">
        <f t="shared" si="3"/>
        <v>0</v>
      </c>
      <c r="H22" s="246">
        <f t="shared" si="3"/>
        <v>0</v>
      </c>
      <c r="I22" s="246">
        <f t="shared" si="3"/>
        <v>0</v>
      </c>
      <c r="J22" s="246">
        <f t="shared" si="3"/>
        <v>0</v>
      </c>
      <c r="K22" s="246">
        <f t="shared" si="3"/>
        <v>0</v>
      </c>
      <c r="L22" s="246">
        <f t="shared" si="3"/>
        <v>0</v>
      </c>
      <c r="M22" s="246">
        <f t="shared" si="3"/>
        <v>0</v>
      </c>
      <c r="N22" s="246">
        <f t="shared" si="3"/>
        <v>0</v>
      </c>
      <c r="O22" s="246">
        <f t="shared" si="3"/>
        <v>0</v>
      </c>
      <c r="P22" s="246">
        <f t="shared" si="3"/>
        <v>0</v>
      </c>
    </row>
    <row r="24" spans="1:17" ht="18" x14ac:dyDescent="0.25">
      <c r="A24" s="296" t="s">
        <v>97</v>
      </c>
      <c r="B24" s="246"/>
      <c r="C24" s="246"/>
      <c r="D24" s="246"/>
      <c r="E24" s="247"/>
      <c r="F24" s="247"/>
      <c r="G24" s="247"/>
      <c r="H24" s="247"/>
      <c r="I24" s="247">
        <v>44804</v>
      </c>
      <c r="J24" s="247">
        <v>44834</v>
      </c>
      <c r="K24" s="247">
        <v>44865</v>
      </c>
      <c r="L24" s="247"/>
      <c r="M24" s="247"/>
      <c r="N24" s="247"/>
      <c r="O24" s="247"/>
      <c r="P24" s="247"/>
      <c r="Q24" s="2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workbookViewId="0">
      <selection activeCell="F12" sqref="F12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4"/>
    </row>
    <row r="2" spans="1:13" x14ac:dyDescent="0.2">
      <c r="A2" s="325" t="s">
        <v>72</v>
      </c>
      <c r="B2" s="326"/>
      <c r="C2" s="326"/>
      <c r="D2" s="326"/>
      <c r="E2" s="326"/>
      <c r="F2" s="326"/>
      <c r="G2" s="326"/>
      <c r="H2" s="326"/>
      <c r="I2" s="327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2" t="s">
        <v>247</v>
      </c>
      <c r="L4" s="262"/>
      <c r="M4" s="265" t="s">
        <v>250</v>
      </c>
    </row>
    <row r="5" spans="1:13" x14ac:dyDescent="0.2">
      <c r="A5" s="47" t="s">
        <v>249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4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3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4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4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4">
        <v>44773</v>
      </c>
    </row>
    <row r="10" spans="1:13" x14ac:dyDescent="0.2">
      <c r="A10" s="47">
        <v>44774</v>
      </c>
      <c r="B10" s="9" t="s">
        <v>32</v>
      </c>
      <c r="C10" s="9"/>
      <c r="D10" s="9"/>
      <c r="E10" s="9"/>
      <c r="F10" s="9">
        <v>192.34</v>
      </c>
      <c r="G10" s="9"/>
      <c r="H10" s="9"/>
      <c r="I10" s="14">
        <f t="shared" si="0"/>
        <v>192.34</v>
      </c>
      <c r="K10" s="66">
        <f t="shared" si="1"/>
        <v>211187.99000000002</v>
      </c>
      <c r="L10" s="66"/>
      <c r="M10" s="264">
        <v>44804</v>
      </c>
    </row>
    <row r="11" spans="1:13" x14ac:dyDescent="0.2">
      <c r="A11" s="47">
        <v>44805</v>
      </c>
      <c r="B11" s="9" t="s">
        <v>32</v>
      </c>
      <c r="C11" s="9"/>
      <c r="D11" s="9"/>
      <c r="E11" s="9"/>
      <c r="F11" s="9">
        <v>289.86</v>
      </c>
      <c r="G11" s="9"/>
      <c r="H11" s="23"/>
      <c r="I11" s="14">
        <f t="shared" si="0"/>
        <v>289.86</v>
      </c>
      <c r="K11" s="66">
        <f t="shared" si="1"/>
        <v>211477.85</v>
      </c>
      <c r="L11" s="66"/>
      <c r="M11" s="264">
        <v>44834</v>
      </c>
    </row>
    <row r="12" spans="1:13" x14ac:dyDescent="0.2">
      <c r="A12" s="47"/>
      <c r="B12" s="9"/>
      <c r="C12" s="9"/>
      <c r="D12" s="9"/>
      <c r="E12" s="9"/>
      <c r="F12" s="9"/>
      <c r="G12" s="9"/>
      <c r="H12" s="23"/>
      <c r="I12" s="14">
        <f t="shared" si="0"/>
        <v>0</v>
      </c>
      <c r="K12" s="66">
        <f t="shared" si="1"/>
        <v>211477.85</v>
      </c>
      <c r="L12" s="66"/>
    </row>
    <row r="13" spans="1:13" x14ac:dyDescent="0.2">
      <c r="A13" s="47"/>
      <c r="B13" s="9"/>
      <c r="C13" s="9"/>
      <c r="D13" s="9"/>
      <c r="E13" s="9"/>
      <c r="F13" s="9"/>
      <c r="G13" s="9"/>
      <c r="H13" s="23"/>
      <c r="I13" s="14">
        <f t="shared" si="0"/>
        <v>0</v>
      </c>
      <c r="K13" s="66">
        <f t="shared" si="1"/>
        <v>211477.85</v>
      </c>
      <c r="L13" s="66"/>
    </row>
    <row r="14" spans="1:13" x14ac:dyDescent="0.2">
      <c r="A14" s="47"/>
      <c r="B14" s="9"/>
      <c r="C14" s="9"/>
      <c r="D14" s="9"/>
      <c r="E14" s="9"/>
      <c r="F14" s="9"/>
      <c r="G14" s="9"/>
      <c r="H14" s="23"/>
      <c r="I14" s="14">
        <f t="shared" si="0"/>
        <v>0</v>
      </c>
      <c r="K14" s="66">
        <f t="shared" si="1"/>
        <v>211477.85</v>
      </c>
      <c r="L14" s="66"/>
    </row>
    <row r="15" spans="1:13" x14ac:dyDescent="0.2">
      <c r="A15" s="47"/>
      <c r="B15" s="9"/>
      <c r="C15" s="9"/>
      <c r="D15" s="9"/>
      <c r="E15" s="9"/>
      <c r="F15" s="9"/>
      <c r="G15" s="9"/>
      <c r="H15" s="19"/>
      <c r="I15" s="14">
        <f t="shared" si="0"/>
        <v>0</v>
      </c>
      <c r="K15" s="66">
        <f t="shared" si="1"/>
        <v>211477.85</v>
      </c>
      <c r="L15" s="66"/>
    </row>
    <row r="16" spans="1:13" x14ac:dyDescent="0.2">
      <c r="A16" s="47"/>
      <c r="B16" s="9"/>
      <c r="C16" s="9"/>
      <c r="D16" s="9"/>
      <c r="E16" s="9"/>
      <c r="F16" s="9"/>
      <c r="G16" s="9"/>
      <c r="H16" s="19"/>
      <c r="I16" s="14">
        <f t="shared" si="0"/>
        <v>0</v>
      </c>
      <c r="K16" s="66">
        <f t="shared" si="1"/>
        <v>211477.85</v>
      </c>
      <c r="L16" s="66"/>
    </row>
    <row r="17" spans="1:12" x14ac:dyDescent="0.2">
      <c r="A17" s="47"/>
      <c r="B17" s="9"/>
      <c r="C17" s="9"/>
      <c r="D17" s="9"/>
      <c r="E17" s="9"/>
      <c r="F17" s="9"/>
      <c r="G17" s="9"/>
      <c r="H17" s="19"/>
      <c r="I17" s="14">
        <f t="shared" si="0"/>
        <v>0</v>
      </c>
      <c r="K17" s="66">
        <f t="shared" si="1"/>
        <v>211477.85</v>
      </c>
      <c r="L17" s="66"/>
    </row>
    <row r="18" spans="1:12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211477.85</v>
      </c>
      <c r="L18" s="66"/>
    </row>
    <row r="19" spans="1:12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211477.85</v>
      </c>
      <c r="L19" s="66"/>
    </row>
    <row r="20" spans="1:12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211477.85</v>
      </c>
      <c r="L20" s="66"/>
    </row>
    <row r="21" spans="1:12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211477.85</v>
      </c>
      <c r="L21" s="66"/>
    </row>
    <row r="22" spans="1:12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211477.85</v>
      </c>
      <c r="L22" s="66"/>
    </row>
    <row r="23" spans="1:12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211477.85</v>
      </c>
      <c r="L23" s="66"/>
    </row>
    <row r="24" spans="1:12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211477.85</v>
      </c>
      <c r="L24" s="66"/>
    </row>
    <row r="25" spans="1:12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211477.85</v>
      </c>
      <c r="L25" s="66"/>
    </row>
    <row r="26" spans="1:12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211477.85</v>
      </c>
      <c r="L26" s="66"/>
    </row>
    <row r="27" spans="1:12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211477.85</v>
      </c>
      <c r="L27" s="66"/>
    </row>
    <row r="28" spans="1:12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211477.85</v>
      </c>
      <c r="L28" s="66"/>
    </row>
    <row r="29" spans="1:12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211477.85</v>
      </c>
      <c r="L29" s="66"/>
    </row>
    <row r="30" spans="1:12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211477.85</v>
      </c>
      <c r="L30" s="66"/>
    </row>
    <row r="31" spans="1:12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211477.85</v>
      </c>
      <c r="L31" s="66"/>
    </row>
    <row r="32" spans="1:12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211477.85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992.15</v>
      </c>
      <c r="G33" s="12">
        <f t="shared" si="2"/>
        <v>0</v>
      </c>
      <c r="H33" s="12">
        <f t="shared" si="2"/>
        <v>0</v>
      </c>
      <c r="I33" s="10">
        <f>SUM(I5:I32)</f>
        <v>211477.85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workbookViewId="0">
      <selection activeCell="A13" sqref="A13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4"/>
    </row>
    <row r="2" spans="1:19" x14ac:dyDescent="0.2">
      <c r="A2" s="325" t="s">
        <v>73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28"/>
      <c r="K3" s="328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2" t="s">
        <v>247</v>
      </c>
      <c r="Q4" s="262"/>
      <c r="R4" s="265" t="s">
        <v>250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3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4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4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4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4">
        <v>44782</v>
      </c>
    </row>
    <row r="11" spans="1:19" x14ac:dyDescent="0.2">
      <c r="A11" s="47">
        <v>44813</v>
      </c>
      <c r="B11" s="9" t="s">
        <v>32</v>
      </c>
      <c r="C11" s="9"/>
      <c r="D11" s="9"/>
      <c r="E11" s="9"/>
      <c r="F11" s="9"/>
      <c r="G11" s="9">
        <v>0.69</v>
      </c>
      <c r="H11" s="9"/>
      <c r="I11" s="23"/>
      <c r="J11" s="9"/>
      <c r="K11" s="9"/>
      <c r="L11" s="9"/>
      <c r="M11" s="9"/>
      <c r="N11" s="14">
        <f t="shared" si="0"/>
        <v>0.69</v>
      </c>
      <c r="O11" s="6"/>
      <c r="P11" s="66">
        <f t="shared" si="1"/>
        <v>16293.98</v>
      </c>
      <c r="Q11" s="66"/>
      <c r="R11" s="264">
        <v>44813</v>
      </c>
    </row>
    <row r="12" spans="1:19" x14ac:dyDescent="0.2">
      <c r="A12" s="47">
        <v>44844</v>
      </c>
      <c r="B12" s="9" t="s">
        <v>32</v>
      </c>
      <c r="C12" s="9"/>
      <c r="D12" s="9"/>
      <c r="E12" s="9"/>
      <c r="F12" s="9"/>
      <c r="G12" s="9">
        <v>0.69</v>
      </c>
      <c r="H12" s="9"/>
      <c r="I12" s="23"/>
      <c r="J12" s="9"/>
      <c r="K12" s="9"/>
      <c r="L12" s="9"/>
      <c r="M12" s="9"/>
      <c r="N12" s="14">
        <f t="shared" si="0"/>
        <v>0.69</v>
      </c>
      <c r="O12" s="6"/>
      <c r="P12" s="66">
        <f t="shared" si="1"/>
        <v>16294.67</v>
      </c>
      <c r="Q12" s="66"/>
      <c r="R12" s="264">
        <v>44844</v>
      </c>
    </row>
    <row r="13" spans="1:19" x14ac:dyDescent="0.2">
      <c r="A13" s="47"/>
      <c r="B13" s="9"/>
      <c r="C13" s="9"/>
      <c r="D13" s="9"/>
      <c r="E13" s="9"/>
      <c r="F13" s="9"/>
      <c r="G13" s="9"/>
      <c r="H13" s="9"/>
      <c r="I13" s="23"/>
      <c r="J13" s="9"/>
      <c r="K13" s="9"/>
      <c r="L13" s="9"/>
      <c r="M13" s="9"/>
      <c r="N13" s="14">
        <f t="shared" si="0"/>
        <v>0</v>
      </c>
      <c r="O13" s="6"/>
      <c r="P13" s="66">
        <f t="shared" si="1"/>
        <v>16294.67</v>
      </c>
      <c r="Q13" s="66"/>
    </row>
    <row r="14" spans="1:19" x14ac:dyDescent="0.2">
      <c r="A14" s="47"/>
      <c r="B14" s="9"/>
      <c r="C14" s="9"/>
      <c r="D14" s="9"/>
      <c r="E14" s="9"/>
      <c r="F14" s="9"/>
      <c r="G14" s="9"/>
      <c r="H14" s="9"/>
      <c r="I14" s="23"/>
      <c r="J14" s="9"/>
      <c r="K14" s="9"/>
      <c r="L14" s="9"/>
      <c r="M14" s="9"/>
      <c r="N14" s="14">
        <f t="shared" si="0"/>
        <v>0</v>
      </c>
      <c r="O14" s="6"/>
      <c r="P14" s="66">
        <f t="shared" si="1"/>
        <v>16294.67</v>
      </c>
      <c r="Q14" s="66"/>
    </row>
    <row r="15" spans="1:19" x14ac:dyDescent="0.2">
      <c r="A15" s="47"/>
      <c r="B15" s="9"/>
      <c r="C15" s="9"/>
      <c r="D15" s="9"/>
      <c r="E15" s="9"/>
      <c r="F15" s="9"/>
      <c r="G15" s="9"/>
      <c r="H15" s="9"/>
      <c r="I15" s="19"/>
      <c r="J15" s="9"/>
      <c r="K15" s="9"/>
      <c r="L15" s="9"/>
      <c r="M15" s="9"/>
      <c r="N15" s="14">
        <f t="shared" si="0"/>
        <v>0</v>
      </c>
      <c r="O15" s="6"/>
      <c r="P15" s="66">
        <f t="shared" si="1"/>
        <v>16294.67</v>
      </c>
      <c r="Q15" s="66"/>
    </row>
    <row r="16" spans="1:19" x14ac:dyDescent="0.2">
      <c r="A16" s="47"/>
      <c r="B16" s="9"/>
      <c r="C16" s="9"/>
      <c r="D16" s="9"/>
      <c r="E16" s="9"/>
      <c r="F16" s="9"/>
      <c r="G16" s="9"/>
      <c r="H16" s="9"/>
      <c r="I16" s="19"/>
      <c r="J16" s="9"/>
      <c r="K16" s="9"/>
      <c r="L16" s="9"/>
      <c r="M16" s="9"/>
      <c r="N16" s="14">
        <f t="shared" si="0"/>
        <v>0</v>
      </c>
      <c r="O16" s="6"/>
      <c r="P16" s="66">
        <f t="shared" si="1"/>
        <v>16294.67</v>
      </c>
      <c r="Q16" s="66"/>
    </row>
    <row r="17" spans="1:17" x14ac:dyDescent="0.2">
      <c r="A17" s="47"/>
      <c r="B17" s="9"/>
      <c r="C17" s="9"/>
      <c r="D17" s="9"/>
      <c r="E17" s="9"/>
      <c r="F17" s="9"/>
      <c r="G17" s="9"/>
      <c r="H17" s="9"/>
      <c r="I17" s="19"/>
      <c r="J17" s="9"/>
      <c r="K17" s="9"/>
      <c r="L17" s="9"/>
      <c r="M17" s="9"/>
      <c r="N17" s="14">
        <f t="shared" si="0"/>
        <v>0</v>
      </c>
      <c r="O17" s="6"/>
      <c r="P17" s="66">
        <f t="shared" si="1"/>
        <v>16294.67</v>
      </c>
      <c r="Q17" s="66"/>
    </row>
    <row r="18" spans="1:17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16294.67</v>
      </c>
      <c r="Q18" s="66"/>
    </row>
    <row r="19" spans="1:17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16294.67</v>
      </c>
      <c r="Q19" s="66"/>
    </row>
    <row r="20" spans="1:17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16294.67</v>
      </c>
      <c r="Q20" s="66"/>
    </row>
    <row r="21" spans="1:17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16294.67</v>
      </c>
      <c r="Q21" s="66"/>
    </row>
    <row r="22" spans="1:17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16294.67</v>
      </c>
      <c r="Q22" s="66"/>
    </row>
    <row r="23" spans="1:17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16294.67</v>
      </c>
      <c r="Q23" s="66"/>
    </row>
    <row r="24" spans="1:17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16294.67</v>
      </c>
      <c r="Q24" s="66"/>
    </row>
    <row r="25" spans="1:17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16294.67</v>
      </c>
      <c r="Q25" s="66"/>
    </row>
    <row r="26" spans="1:17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16294.67</v>
      </c>
      <c r="Q26" s="66"/>
    </row>
    <row r="27" spans="1:17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16294.67</v>
      </c>
      <c r="Q27" s="66"/>
    </row>
    <row r="28" spans="1:17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16294.67</v>
      </c>
      <c r="Q28" s="66"/>
    </row>
    <row r="29" spans="1:17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16294.67</v>
      </c>
      <c r="Q29" s="66"/>
    </row>
    <row r="30" spans="1:17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16294.67</v>
      </c>
      <c r="Q30" s="66"/>
    </row>
    <row r="31" spans="1:17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16294.67</v>
      </c>
      <c r="Q31" s="66"/>
    </row>
    <row r="32" spans="1:17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16294.67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2.48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16294.67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80"/>
  <sheetViews>
    <sheetView topLeftCell="A22" workbookViewId="0">
      <selection activeCell="F86" sqref="F86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29" t="s">
        <v>66</v>
      </c>
      <c r="C2" s="330"/>
      <c r="D2" s="330"/>
      <c r="E2" s="330"/>
      <c r="F2" s="330"/>
      <c r="G2" s="330"/>
      <c r="H2" s="330"/>
      <c r="I2" s="330"/>
      <c r="J2" s="330"/>
      <c r="K2" s="330"/>
      <c r="L2" s="331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140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+Receipts!F73</f>
        <v>25000</v>
      </c>
      <c r="F9" s="71">
        <v>50000</v>
      </c>
      <c r="I9" s="71">
        <f>SUM(C9-F9)</f>
        <v>-25000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994.63</v>
      </c>
      <c r="F10" s="71">
        <v>300</v>
      </c>
      <c r="I10" s="71">
        <f>SUM(C10-F10)</f>
        <v>694.63</v>
      </c>
      <c r="L10" s="71">
        <v>153.9</v>
      </c>
    </row>
    <row r="11" spans="2:12" x14ac:dyDescent="0.2">
      <c r="B11" s="134" t="s">
        <v>254</v>
      </c>
      <c r="C11" s="106">
        <f>+Receipts!H73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26014.63</v>
      </c>
      <c r="F12" s="72">
        <f>SUM(F9:F11)</f>
        <v>50320</v>
      </c>
      <c r="I12" s="72">
        <f>SUM(I9:I11)</f>
        <v>-24305.37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1981.8099999999995</v>
      </c>
      <c r="F15" s="71">
        <v>26500</v>
      </c>
      <c r="I15" s="71">
        <f t="shared" ref="I15:I27" si="0">SUM(C15-F15)</f>
        <v>-24518.190000000002</v>
      </c>
      <c r="L15" s="71">
        <v>5973.0099999999993</v>
      </c>
    </row>
    <row r="16" spans="2:12" x14ac:dyDescent="0.2">
      <c r="B16" s="71" t="s">
        <v>6</v>
      </c>
      <c r="C16" s="106">
        <f>+Payments!F126</f>
        <v>10784.13</v>
      </c>
      <c r="F16" s="71"/>
      <c r="I16" s="71">
        <f t="shared" si="0"/>
        <v>10784.13</v>
      </c>
      <c r="L16" s="71">
        <v>18838.550000000003</v>
      </c>
    </row>
    <row r="17" spans="2:12" x14ac:dyDescent="0.2">
      <c r="B17" s="71" t="s">
        <v>7</v>
      </c>
      <c r="C17" s="106">
        <f>+Payments!G126</f>
        <v>1918.1</v>
      </c>
      <c r="F17" s="71"/>
      <c r="I17" s="71">
        <f t="shared" si="0"/>
        <v>1918.1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/>
      <c r="F19" s="71">
        <v>9000</v>
      </c>
      <c r="I19" s="71">
        <f t="shared" si="0"/>
        <v>-9000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3000</v>
      </c>
      <c r="F21" s="71">
        <v>4000</v>
      </c>
      <c r="I21" s="71">
        <f t="shared" si="0"/>
        <v>-1000</v>
      </c>
      <c r="L21" s="71">
        <v>4000</v>
      </c>
    </row>
    <row r="22" spans="2:12" ht="12.75" customHeight="1" x14ac:dyDescent="0.2">
      <c r="B22" s="71" t="s">
        <v>172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0</v>
      </c>
      <c r="F23" s="71">
        <v>1600</v>
      </c>
      <c r="I23" s="71">
        <f t="shared" si="0"/>
        <v>-1600</v>
      </c>
      <c r="L23" s="71">
        <v>5808.59</v>
      </c>
    </row>
    <row r="24" spans="2:12" x14ac:dyDescent="0.2">
      <c r="B24" s="71" t="s">
        <v>37</v>
      </c>
      <c r="C24" s="106">
        <f>+Payments!K126</f>
        <v>120</v>
      </c>
      <c r="F24" s="71">
        <v>1000</v>
      </c>
      <c r="I24" s="71">
        <f t="shared" si="0"/>
        <v>-880</v>
      </c>
      <c r="L24" s="71">
        <v>1009.56</v>
      </c>
    </row>
    <row r="25" spans="2:12" x14ac:dyDescent="0.2">
      <c r="B25" s="71" t="s">
        <v>38</v>
      </c>
      <c r="C25" s="106">
        <f>+Payments!M126</f>
        <v>2937.5</v>
      </c>
      <c r="F25" s="71">
        <v>4000</v>
      </c>
      <c r="I25" s="71">
        <f t="shared" si="0"/>
        <v>-1062.5</v>
      </c>
      <c r="L25" s="71">
        <v>22158.32</v>
      </c>
    </row>
    <row r="26" spans="2:12" x14ac:dyDescent="0.2">
      <c r="B26" s="71" t="s">
        <v>91</v>
      </c>
      <c r="C26" s="106">
        <f>+Payments!N126</f>
        <v>0</v>
      </c>
      <c r="F26" s="71"/>
      <c r="I26" s="71">
        <f t="shared" si="0"/>
        <v>0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23471.3</v>
      </c>
      <c r="F28" s="72">
        <f>SUM(F15:F27)</f>
        <v>49600</v>
      </c>
      <c r="I28" s="72">
        <f>SUM(I15:I27)</f>
        <v>-26408.460000000003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2543.3300000000017</v>
      </c>
      <c r="D30" s="68"/>
      <c r="F30" s="73">
        <f>+F12-F28</f>
        <v>720</v>
      </c>
      <c r="I30" s="112">
        <f>+I12-I28</f>
        <v>2103.0900000000038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+Receipts!G73</f>
        <v>13210</v>
      </c>
      <c r="F37" s="71">
        <v>20000</v>
      </c>
      <c r="I37" s="71">
        <f>SUM(C37-F37)</f>
        <v>-6790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13210</v>
      </c>
      <c r="F39" s="72">
        <f>SUM(F37:F38)</f>
        <v>20000</v>
      </c>
      <c r="I39" s="72">
        <f>SUM(I37:I38)</f>
        <v>-6790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13248.76</v>
      </c>
      <c r="F42" s="71">
        <v>21000</v>
      </c>
      <c r="I42" s="71">
        <f>SUM(C42-F42)</f>
        <v>-7751.24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13248.76</v>
      </c>
      <c r="F45" s="72">
        <f>SUM(F34:F44)</f>
        <v>63000</v>
      </c>
      <c r="I45" s="72">
        <f>SUM(I34:I44)</f>
        <v>-23331.239999999998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-38.760000000000218</v>
      </c>
      <c r="D47" s="68"/>
      <c r="F47" s="73">
        <f>+F80-F45</f>
        <v>-62994.71</v>
      </c>
      <c r="I47" s="112">
        <f>+I80-I45</f>
        <v>23336.609999999997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32" t="s">
        <v>159</v>
      </c>
      <c r="C51" s="333"/>
      <c r="D51" s="333"/>
      <c r="E51" s="333"/>
      <c r="F51" s="333"/>
      <c r="G51" s="333"/>
      <c r="H51" s="333"/>
      <c r="I51" s="333"/>
      <c r="J51" s="333"/>
      <c r="K51" s="333"/>
      <c r="L51" s="334"/>
    </row>
    <row r="52" spans="2:12" x14ac:dyDescent="0.2">
      <c r="B52" s="201"/>
      <c r="L52" s="248"/>
    </row>
    <row r="53" spans="2:12" x14ac:dyDescent="0.2">
      <c r="B53" s="201" t="s">
        <v>21</v>
      </c>
      <c r="C53" s="68">
        <f>+C12+C39</f>
        <v>39224.630000000005</v>
      </c>
      <c r="F53" s="68">
        <f>+F12+F39</f>
        <v>70320</v>
      </c>
      <c r="I53" s="68">
        <f>+I12+I39</f>
        <v>-31095.37</v>
      </c>
      <c r="L53" s="248">
        <f>+L12+L39</f>
        <v>82943.899999999994</v>
      </c>
    </row>
    <row r="54" spans="2:12" x14ac:dyDescent="0.2">
      <c r="B54" s="201" t="s">
        <v>23</v>
      </c>
      <c r="C54" s="68">
        <f>+C28+C45</f>
        <v>36720.06</v>
      </c>
      <c r="F54" s="68">
        <f>+F28+F45</f>
        <v>112600</v>
      </c>
      <c r="I54" s="68">
        <f>+I28+I45</f>
        <v>-49739.7</v>
      </c>
      <c r="L54" s="248">
        <f>+L28+L45</f>
        <v>93525.919999999984</v>
      </c>
    </row>
    <row r="55" spans="2:12" ht="12" thickBot="1" x14ac:dyDescent="0.25">
      <c r="B55" s="201" t="s">
        <v>160</v>
      </c>
      <c r="C55" s="249">
        <f>+C53-C54</f>
        <v>2504.570000000007</v>
      </c>
      <c r="F55" s="249">
        <f>+F53-F54</f>
        <v>-42280</v>
      </c>
      <c r="I55" s="249">
        <f>+I53-I54</f>
        <v>18644.329999999998</v>
      </c>
      <c r="L55" s="250">
        <f>+L53-L54</f>
        <v>-10582.01999999999</v>
      </c>
    </row>
    <row r="56" spans="2:12" ht="12.75" thickTop="1" thickBot="1" x14ac:dyDescent="0.25"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5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8"/>
    </row>
    <row r="59" spans="2:12" x14ac:dyDescent="0.2">
      <c r="B59" s="190"/>
      <c r="I59" s="113"/>
      <c r="L59" s="209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+Receipts!E73</f>
        <v>17820.14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17820.14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6000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6000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11820.14</v>
      </c>
      <c r="F71" s="72"/>
      <c r="I71" s="72"/>
      <c r="L71" s="193">
        <f>+L63-L69</f>
        <v>-73553.939999999988</v>
      </c>
    </row>
    <row r="72" spans="2:12" x14ac:dyDescent="0.2">
      <c r="B72" s="190"/>
      <c r="L72" s="206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7"/>
    </row>
    <row r="75" spans="2:12" ht="12" thickBot="1" x14ac:dyDescent="0.25"/>
    <row r="76" spans="2:12" x14ac:dyDescent="0.2"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200"/>
    </row>
    <row r="77" spans="2:12" x14ac:dyDescent="0.2">
      <c r="B77" s="201" t="s">
        <v>22</v>
      </c>
      <c r="C77" s="67">
        <f>SUM(C30,C47,C71)</f>
        <v>14324.710000000001</v>
      </c>
      <c r="E77" s="67"/>
      <c r="F77" s="67">
        <f>SUM(F30,F47,F71)</f>
        <v>-62274.71</v>
      </c>
      <c r="G77" s="67"/>
      <c r="H77" s="67"/>
      <c r="I77" s="67">
        <f>SUM(I30,I47,I71)</f>
        <v>25439.7</v>
      </c>
      <c r="L77" s="202">
        <f>SUM(L30,L47,L71)</f>
        <v>-84135.959999999977</v>
      </c>
    </row>
    <row r="78" spans="2:12" ht="12" thickBot="1" x14ac:dyDescent="0.25">
      <c r="B78" s="203"/>
      <c r="C78" s="204"/>
      <c r="D78" s="204"/>
      <c r="E78" s="204"/>
      <c r="F78" s="204"/>
      <c r="G78" s="204"/>
      <c r="H78" s="204"/>
      <c r="I78" s="204"/>
      <c r="J78" s="204"/>
      <c r="K78" s="204"/>
      <c r="L78" s="205"/>
    </row>
    <row r="80" spans="2:12" x14ac:dyDescent="0.2">
      <c r="B80" s="68" t="s">
        <v>43</v>
      </c>
      <c r="C80" s="90">
        <v>4.9800000000000004</v>
      </c>
      <c r="D80" s="90"/>
      <c r="E80" s="90"/>
      <c r="F80" s="90">
        <v>5.29</v>
      </c>
      <c r="G80" s="90"/>
      <c r="H80" s="90"/>
      <c r="I80" s="90">
        <v>5.37</v>
      </c>
      <c r="J80" s="90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29"/>
  <sheetViews>
    <sheetView topLeftCell="A2" workbookViewId="0">
      <selection activeCell="C30" sqref="C30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335" t="s">
        <v>0</v>
      </c>
      <c r="C1" s="336"/>
      <c r="D1" s="336"/>
      <c r="E1" s="336"/>
      <c r="F1" s="336"/>
      <c r="G1" s="336"/>
      <c r="H1" s="336"/>
      <c r="I1" s="336"/>
      <c r="J1" s="336"/>
      <c r="K1" s="336"/>
    </row>
    <row r="2" spans="2:11" ht="4.5" customHeight="1" x14ac:dyDescent="0.2">
      <c r="B2" s="337"/>
      <c r="C2" s="338"/>
      <c r="D2" s="338"/>
      <c r="E2" s="338"/>
      <c r="F2" s="338"/>
      <c r="G2" s="338"/>
      <c r="H2" s="338"/>
      <c r="I2" s="338"/>
      <c r="J2" s="338"/>
      <c r="K2" s="338"/>
    </row>
    <row r="3" spans="2:11" s="89" customFormat="1" x14ac:dyDescent="0.2">
      <c r="B3" s="335" t="s">
        <v>136</v>
      </c>
      <c r="C3" s="336"/>
      <c r="D3" s="336"/>
      <c r="E3" s="336"/>
      <c r="F3" s="336"/>
      <c r="G3" s="336"/>
      <c r="H3" s="336"/>
      <c r="I3" s="336"/>
      <c r="J3" s="336"/>
      <c r="K3" s="336"/>
    </row>
    <row r="4" spans="2:11" ht="8.25" customHeight="1" x14ac:dyDescent="0.2">
      <c r="B4" s="337"/>
      <c r="C4" s="338"/>
      <c r="D4" s="338"/>
      <c r="E4" s="338"/>
      <c r="F4" s="338"/>
      <c r="G4" s="338"/>
      <c r="H4" s="338"/>
      <c r="I4" s="338"/>
      <c r="J4" s="338"/>
      <c r="K4" s="338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25000</v>
      </c>
      <c r="E11" s="99"/>
      <c r="G11" s="99"/>
      <c r="I11" s="99"/>
      <c r="K11" s="99">
        <f>SUM(C11:I11)</f>
        <v>25000</v>
      </c>
    </row>
    <row r="12" spans="2:11" x14ac:dyDescent="0.2">
      <c r="B12" s="91" t="str">
        <f>+'Financial Summary'!B10</f>
        <v>Interest</v>
      </c>
      <c r="C12" s="99">
        <f>+'Financial Summary'!C10</f>
        <v>994.63</v>
      </c>
      <c r="E12" s="99"/>
      <c r="G12" s="99"/>
      <c r="I12" s="99"/>
      <c r="K12" s="99">
        <f>SUM(C12:I12)</f>
        <v>994.63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26014.63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26014.63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1981.8099999999995</v>
      </c>
      <c r="E17" s="99"/>
      <c r="G17" s="99"/>
      <c r="I17" s="99"/>
      <c r="K17" s="99">
        <f t="shared" ref="K17:K29" si="0">SUM(C17:I17)</f>
        <v>1981.8099999999995</v>
      </c>
    </row>
    <row r="18" spans="2:11" x14ac:dyDescent="0.2">
      <c r="B18" s="91" t="str">
        <f>+'Financial Summary'!B16</f>
        <v>Salary</v>
      </c>
      <c r="C18" s="99">
        <f>+'Financial Summary'!C16</f>
        <v>10784.13</v>
      </c>
      <c r="E18" s="99"/>
      <c r="G18" s="99"/>
      <c r="I18" s="99"/>
      <c r="K18" s="99">
        <f t="shared" si="0"/>
        <v>10784.13</v>
      </c>
    </row>
    <row r="19" spans="2:11" x14ac:dyDescent="0.2">
      <c r="B19" s="91" t="str">
        <f>+'Financial Summary'!B17</f>
        <v>Audit &amp; Ins</v>
      </c>
      <c r="C19" s="99">
        <f>+'Financial Summary'!C17</f>
        <v>1918.1</v>
      </c>
      <c r="E19" s="99">
        <v>-500</v>
      </c>
      <c r="G19" s="99"/>
      <c r="I19" s="99"/>
      <c r="K19" s="99">
        <f t="shared" si="0"/>
        <v>1418.1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0</v>
      </c>
      <c r="E21" s="99"/>
      <c r="G21" s="99"/>
      <c r="I21" s="99"/>
      <c r="K21" s="99">
        <f t="shared" si="0"/>
        <v>0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3000</v>
      </c>
      <c r="E23" s="99"/>
      <c r="G23" s="99"/>
      <c r="I23" s="99"/>
      <c r="K23" s="99">
        <f t="shared" si="0"/>
        <v>3000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0</v>
      </c>
      <c r="E25" s="99"/>
      <c r="G25" s="99"/>
      <c r="I25" s="99"/>
      <c r="K25" s="99">
        <f t="shared" si="0"/>
        <v>0</v>
      </c>
    </row>
    <row r="26" spans="2:11" x14ac:dyDescent="0.2">
      <c r="B26" s="91" t="str">
        <f>+'Financial Summary'!B24</f>
        <v>Maintenance</v>
      </c>
      <c r="C26" s="99">
        <f>+'Financial Summary'!C24</f>
        <v>120</v>
      </c>
      <c r="E26" s="99"/>
      <c r="G26" s="99"/>
      <c r="I26" s="99"/>
      <c r="K26" s="99">
        <f t="shared" si="0"/>
        <v>120</v>
      </c>
    </row>
    <row r="27" spans="2:11" x14ac:dyDescent="0.2">
      <c r="B27" s="91" t="str">
        <f>+'Financial Summary'!B25</f>
        <v>Special Items</v>
      </c>
      <c r="C27" s="99">
        <f>+'Financial Summary'!C25</f>
        <v>2937.5</v>
      </c>
      <c r="E27" s="99"/>
      <c r="G27" s="99"/>
      <c r="I27" s="99"/>
      <c r="K27" s="99">
        <f t="shared" si="0"/>
        <v>2937.5</v>
      </c>
    </row>
    <row r="28" spans="2:11" x14ac:dyDescent="0.2">
      <c r="B28" s="91" t="str">
        <f>+'Financial Summary'!B26</f>
        <v>QPJ</v>
      </c>
      <c r="C28" s="99">
        <f>+'Financial Summary'!C26</f>
        <v>0</v>
      </c>
      <c r="E28" s="99"/>
      <c r="G28" s="99"/>
      <c r="I28" s="99"/>
      <c r="K28" s="99">
        <f t="shared" si="0"/>
        <v>0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23471.3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22971.3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2543.3300000000017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3043.3300000000017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13210</v>
      </c>
      <c r="E39" s="99"/>
      <c r="G39" s="99"/>
      <c r="I39" s="99"/>
      <c r="K39" s="99">
        <f t="shared" si="1"/>
        <v>13210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13210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13210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13248.76</v>
      </c>
      <c r="E44" s="99"/>
      <c r="G44" s="99"/>
      <c r="I44" s="99"/>
      <c r="K44" s="99">
        <f t="shared" si="1"/>
        <v>13248.76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13248.76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13248.76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-38.760000000000218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-38.760000000000218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17820.14</v>
      </c>
      <c r="E55" s="99"/>
      <c r="G55" s="99"/>
      <c r="I55" s="99"/>
      <c r="K55" s="99">
        <f>SUM(C55:I55)</f>
        <v>17820.14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17820.14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17820.14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6000</v>
      </c>
      <c r="E60" s="71"/>
      <c r="G60" s="71"/>
      <c r="I60" s="71"/>
      <c r="K60" s="99">
        <f>SUM(C60:I60)</f>
        <v>6000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6000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6000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11820.14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11820.14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14324.710000000001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14824.710000000001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137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+Receipts!M73</f>
        <v>11281.89</v>
      </c>
      <c r="K72" s="123">
        <f>SUM(C72:I72)</f>
        <v>11281.89</v>
      </c>
    </row>
    <row r="73" spans="2:11" x14ac:dyDescent="0.2">
      <c r="B73" s="91" t="s">
        <v>138</v>
      </c>
      <c r="G73" s="90">
        <f>-Payments!T126</f>
        <v>-3123.45</v>
      </c>
      <c r="K73" s="123">
        <f>SUM(C73:I73)</f>
        <v>-3123.45</v>
      </c>
    </row>
    <row r="74" spans="2:11" x14ac:dyDescent="0.2">
      <c r="B74" s="91"/>
      <c r="K74" s="123"/>
    </row>
    <row r="75" spans="2:11" ht="12" thickBot="1" x14ac:dyDescent="0.25">
      <c r="B75" s="97" t="s">
        <v>139</v>
      </c>
      <c r="E75" s="104">
        <f>SUM(E72:E74)</f>
        <v>11281.89</v>
      </c>
      <c r="G75" s="104">
        <f>SUM(G72:G74)</f>
        <v>-3123.45</v>
      </c>
      <c r="I75" s="104">
        <f>SUM(I72:I74)</f>
        <v>0</v>
      </c>
      <c r="K75" s="131">
        <f>SUM(K72:K74)</f>
        <v>8158.44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347" t="s">
        <v>39</v>
      </c>
      <c r="C84" s="348"/>
      <c r="D84" s="348"/>
      <c r="E84" s="348"/>
      <c r="F84" s="348"/>
      <c r="G84" s="348"/>
      <c r="H84" s="348"/>
      <c r="I84" s="348"/>
      <c r="J84" s="348"/>
      <c r="K84" s="349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3123.45</v>
      </c>
      <c r="K88" s="136">
        <f>SUM(C88:I88)</f>
        <v>3123.45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+Receipts!N73-Payments!U126</f>
        <v>43414.959999999985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16294.67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211477.85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3123.45</v>
      </c>
      <c r="I93" s="81">
        <f t="shared" si="3"/>
        <v>0</v>
      </c>
      <c r="K93" s="138">
        <f>SUM(K88:K92)</f>
        <v>274310.93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14824.710000000001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274310.93000000005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344" t="s">
        <v>169</v>
      </c>
      <c r="C105" s="345"/>
      <c r="D105" s="345"/>
      <c r="E105" s="345"/>
      <c r="F105" s="345"/>
      <c r="G105" s="345"/>
      <c r="H105" s="345"/>
      <c r="I105" s="346"/>
    </row>
    <row r="106" spans="2:11" ht="12.75" x14ac:dyDescent="0.2">
      <c r="B106" s="171"/>
      <c r="C106" s="142"/>
      <c r="D106" s="142"/>
      <c r="E106" s="142"/>
      <c r="F106" s="142"/>
      <c r="G106" s="342" t="s">
        <v>117</v>
      </c>
      <c r="H106" s="342"/>
      <c r="I106" s="343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25000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32044.770000000004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10784.13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31435.93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274310.93000000005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271187.48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53951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339" t="s">
        <v>131</v>
      </c>
      <c r="C123" s="340"/>
      <c r="D123" s="340"/>
      <c r="E123" s="340"/>
      <c r="F123" s="340"/>
      <c r="G123" s="340"/>
      <c r="H123" s="340"/>
      <c r="I123" s="341"/>
    </row>
    <row r="124" spans="2:9" x14ac:dyDescent="0.2">
      <c r="B124" s="135" t="s">
        <v>132</v>
      </c>
      <c r="C124" s="13"/>
      <c r="D124" s="13"/>
      <c r="E124" s="13"/>
      <c r="F124" s="13"/>
      <c r="G124" s="13"/>
      <c r="H124" s="13"/>
      <c r="I124" s="165">
        <f>+I116</f>
        <v>274310.93000000005</v>
      </c>
    </row>
    <row r="125" spans="2:9" x14ac:dyDescent="0.2">
      <c r="B125" s="135" t="s">
        <v>133</v>
      </c>
      <c r="C125" s="13"/>
      <c r="D125" s="13"/>
      <c r="E125" s="13"/>
      <c r="F125" s="13"/>
      <c r="G125" s="13"/>
      <c r="H125" s="13"/>
      <c r="I125" s="165">
        <f>-G93</f>
        <v>-3123.45</v>
      </c>
    </row>
    <row r="126" spans="2:9" x14ac:dyDescent="0.2">
      <c r="B126" s="135" t="s">
        <v>134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135</v>
      </c>
      <c r="C127" s="13"/>
      <c r="D127" s="13"/>
      <c r="E127" s="13"/>
      <c r="F127" s="13"/>
      <c r="G127" s="13"/>
      <c r="H127" s="13"/>
      <c r="I127" s="170">
        <f>SUM(I124:I126)</f>
        <v>271187.48000000004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ht="12" thickTop="1" x14ac:dyDescent="0.2"/>
  </sheetData>
  <mergeCells count="8"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1" bestFit="1" customWidth="1"/>
  </cols>
  <sheetData>
    <row r="1" spans="2:13" ht="13.5" thickBot="1" x14ac:dyDescent="0.25"/>
    <row r="2" spans="2:13" x14ac:dyDescent="0.2">
      <c r="B2" s="252"/>
      <c r="C2" s="253"/>
      <c r="D2" s="254"/>
      <c r="E2" s="254"/>
      <c r="F2" s="254"/>
      <c r="G2" s="254"/>
      <c r="H2" s="254"/>
      <c r="I2" s="254"/>
      <c r="J2" s="254"/>
      <c r="K2" s="255"/>
    </row>
    <row r="3" spans="2:13" ht="18" x14ac:dyDescent="0.25">
      <c r="B3" s="350" t="s">
        <v>170</v>
      </c>
      <c r="C3" s="351"/>
      <c r="D3" s="351"/>
      <c r="E3" s="351"/>
      <c r="F3" s="351"/>
      <c r="G3" s="351"/>
      <c r="H3" s="351"/>
      <c r="I3" s="351"/>
      <c r="J3" s="351"/>
      <c r="K3" s="352"/>
    </row>
    <row r="4" spans="2:13" x14ac:dyDescent="0.2">
      <c r="B4" s="256"/>
      <c r="K4" s="257"/>
    </row>
    <row r="5" spans="2:13" x14ac:dyDescent="0.2">
      <c r="B5" s="278" t="s">
        <v>161</v>
      </c>
      <c r="C5" s="270"/>
      <c r="D5" s="271"/>
      <c r="E5" s="271"/>
      <c r="F5" s="271"/>
      <c r="G5" s="271"/>
      <c r="H5" s="271"/>
      <c r="I5" s="271"/>
      <c r="J5" s="271"/>
      <c r="K5" s="272"/>
      <c r="M5" s="260" t="s">
        <v>259</v>
      </c>
    </row>
    <row r="6" spans="2:13" ht="6.75" customHeight="1" x14ac:dyDescent="0.2">
      <c r="B6" s="279"/>
      <c r="C6" s="267"/>
      <c r="K6" s="257"/>
    </row>
    <row r="7" spans="2:13" x14ac:dyDescent="0.2">
      <c r="B7" s="279">
        <v>1</v>
      </c>
      <c r="C7" s="267" t="s">
        <v>166</v>
      </c>
      <c r="D7" t="s">
        <v>162</v>
      </c>
      <c r="K7" s="257"/>
      <c r="M7" s="281" t="s">
        <v>260</v>
      </c>
    </row>
    <row r="8" spans="2:13" x14ac:dyDescent="0.2">
      <c r="B8" s="279">
        <v>2</v>
      </c>
      <c r="C8" s="267" t="s">
        <v>166</v>
      </c>
      <c r="D8" t="s">
        <v>163</v>
      </c>
      <c r="K8" s="257"/>
      <c r="M8" s="281" t="s">
        <v>260</v>
      </c>
    </row>
    <row r="9" spans="2:13" x14ac:dyDescent="0.2">
      <c r="B9" s="279">
        <v>3</v>
      </c>
      <c r="C9" s="267" t="s">
        <v>167</v>
      </c>
      <c r="D9" t="s">
        <v>164</v>
      </c>
      <c r="K9" s="257"/>
      <c r="M9" s="281" t="s">
        <v>260</v>
      </c>
    </row>
    <row r="10" spans="2:13" x14ac:dyDescent="0.2">
      <c r="B10" s="279">
        <v>4</v>
      </c>
      <c r="C10" s="268" t="s">
        <v>255</v>
      </c>
      <c r="D10" s="260" t="s">
        <v>256</v>
      </c>
      <c r="K10" s="257"/>
      <c r="M10" s="281" t="s">
        <v>260</v>
      </c>
    </row>
    <row r="11" spans="2:13" x14ac:dyDescent="0.2">
      <c r="B11" s="279">
        <v>5</v>
      </c>
      <c r="C11" s="267" t="s">
        <v>165</v>
      </c>
      <c r="D11" t="s">
        <v>168</v>
      </c>
      <c r="K11" s="257"/>
      <c r="M11" s="281" t="s">
        <v>260</v>
      </c>
    </row>
    <row r="12" spans="2:13" x14ac:dyDescent="0.2">
      <c r="B12" s="279">
        <v>6</v>
      </c>
      <c r="C12" s="268" t="s">
        <v>285</v>
      </c>
      <c r="K12" s="257"/>
      <c r="M12" s="261" t="s">
        <v>261</v>
      </c>
    </row>
    <row r="13" spans="2:13" ht="13.5" thickBot="1" x14ac:dyDescent="0.25">
      <c r="B13" s="280"/>
      <c r="C13" s="269"/>
      <c r="D13" s="258"/>
      <c r="E13" s="258"/>
      <c r="F13" s="258"/>
      <c r="G13" s="258"/>
      <c r="H13" s="258"/>
      <c r="I13" s="258"/>
      <c r="J13" s="258"/>
      <c r="K13" s="259"/>
    </row>
    <row r="15" spans="2:13" ht="15" customHeight="1" thickBot="1" x14ac:dyDescent="0.25"/>
    <row r="16" spans="2:13" x14ac:dyDescent="0.2">
      <c r="B16" s="252"/>
      <c r="C16" s="253"/>
      <c r="D16" s="254"/>
      <c r="E16" s="254"/>
      <c r="F16" s="254"/>
      <c r="G16" s="254"/>
      <c r="H16" s="254"/>
      <c r="I16" s="254"/>
      <c r="J16" s="254"/>
      <c r="K16" s="255"/>
    </row>
    <row r="17" spans="2:13" ht="18" x14ac:dyDescent="0.25">
      <c r="B17" s="350" t="s">
        <v>171</v>
      </c>
      <c r="C17" s="351"/>
      <c r="D17" s="351"/>
      <c r="E17" s="351"/>
      <c r="F17" s="351"/>
      <c r="G17" s="351"/>
      <c r="H17" s="351"/>
      <c r="I17" s="351"/>
      <c r="J17" s="351"/>
      <c r="K17" s="352"/>
    </row>
    <row r="18" spans="2:13" ht="18" x14ac:dyDescent="0.25">
      <c r="B18" s="273"/>
      <c r="C18" s="274"/>
      <c r="D18" s="274"/>
      <c r="E18" s="274"/>
      <c r="F18" s="274"/>
      <c r="G18" s="274"/>
      <c r="H18" s="274"/>
      <c r="I18" s="274"/>
      <c r="J18" s="274"/>
      <c r="K18" s="275"/>
    </row>
    <row r="19" spans="2:13" x14ac:dyDescent="0.2">
      <c r="B19" s="278" t="s">
        <v>161</v>
      </c>
      <c r="C19" s="270"/>
      <c r="D19" s="271"/>
      <c r="E19" s="271"/>
      <c r="F19" s="271"/>
      <c r="G19" s="271"/>
      <c r="H19" s="271"/>
      <c r="I19" s="271"/>
      <c r="J19" s="271"/>
      <c r="K19" s="272"/>
    </row>
    <row r="20" spans="2:13" ht="6" customHeight="1" x14ac:dyDescent="0.2">
      <c r="B20" s="279"/>
      <c r="C20" s="267"/>
      <c r="K20" s="257"/>
    </row>
    <row r="21" spans="2:13" x14ac:dyDescent="0.2">
      <c r="B21" s="279">
        <v>1</v>
      </c>
      <c r="C21" s="268" t="s">
        <v>251</v>
      </c>
      <c r="D21" s="260" t="s">
        <v>282</v>
      </c>
      <c r="K21" s="257"/>
      <c r="M21" s="260" t="s">
        <v>262</v>
      </c>
    </row>
    <row r="22" spans="2:13" x14ac:dyDescent="0.2">
      <c r="B22" s="279">
        <v>2</v>
      </c>
      <c r="C22" s="268" t="s">
        <v>281</v>
      </c>
      <c r="D22" t="s">
        <v>252</v>
      </c>
      <c r="K22" s="257"/>
      <c r="M22" s="260" t="s">
        <v>262</v>
      </c>
    </row>
    <row r="23" spans="2:13" x14ac:dyDescent="0.2">
      <c r="B23" s="279">
        <v>3</v>
      </c>
      <c r="C23" s="268"/>
      <c r="K23" s="257"/>
      <c r="M23" s="260"/>
    </row>
    <row r="24" spans="2:13" ht="13.5" thickBot="1" x14ac:dyDescent="0.25">
      <c r="B24" s="280"/>
      <c r="C24" s="276"/>
      <c r="D24" s="258"/>
      <c r="E24" s="258"/>
      <c r="F24" s="258"/>
      <c r="G24" s="258"/>
      <c r="H24" s="258"/>
      <c r="I24" s="258"/>
      <c r="J24" s="258"/>
      <c r="K24" s="259"/>
    </row>
    <row r="25" spans="2:13" x14ac:dyDescent="0.2">
      <c r="C25" s="266"/>
    </row>
    <row r="26" spans="2:13" ht="13.5" thickBot="1" x14ac:dyDescent="0.25">
      <c r="C26" s="266"/>
    </row>
    <row r="27" spans="2:13" x14ac:dyDescent="0.2">
      <c r="B27" s="252"/>
      <c r="C27" s="253"/>
      <c r="D27" s="254"/>
      <c r="E27" s="254"/>
      <c r="F27" s="254"/>
      <c r="G27" s="254"/>
      <c r="H27" s="254"/>
      <c r="I27" s="254"/>
      <c r="J27" s="254"/>
      <c r="K27" s="255"/>
    </row>
    <row r="28" spans="2:13" ht="18" x14ac:dyDescent="0.25">
      <c r="B28" s="350" t="s">
        <v>253</v>
      </c>
      <c r="C28" s="351"/>
      <c r="D28" s="351"/>
      <c r="E28" s="351"/>
      <c r="F28" s="351"/>
      <c r="G28" s="351"/>
      <c r="H28" s="351"/>
      <c r="I28" s="351"/>
      <c r="J28" s="351"/>
      <c r="K28" s="352"/>
    </row>
    <row r="29" spans="2:13" ht="18" x14ac:dyDescent="0.25">
      <c r="B29" s="273"/>
      <c r="C29" s="274"/>
      <c r="D29" s="274"/>
      <c r="E29" s="274"/>
      <c r="F29" s="274"/>
      <c r="G29" s="274"/>
      <c r="H29" s="274"/>
      <c r="I29" s="274"/>
      <c r="J29" s="274"/>
      <c r="K29" s="275"/>
    </row>
    <row r="30" spans="2:13" x14ac:dyDescent="0.2">
      <c r="B30" s="278" t="s">
        <v>161</v>
      </c>
      <c r="C30" s="270"/>
      <c r="D30" s="271"/>
      <c r="E30" s="271"/>
      <c r="F30" s="271"/>
      <c r="G30" s="271"/>
      <c r="H30" s="271"/>
      <c r="I30" s="271"/>
      <c r="J30" s="271"/>
      <c r="K30" s="272"/>
    </row>
    <row r="31" spans="2:13" ht="8.25" customHeight="1" x14ac:dyDescent="0.2">
      <c r="B31" s="279"/>
      <c r="C31" s="267"/>
      <c r="K31" s="257"/>
    </row>
    <row r="32" spans="2:13" ht="16.5" customHeight="1" x14ac:dyDescent="0.2">
      <c r="B32" s="279">
        <v>1</v>
      </c>
      <c r="C32" s="268" t="s">
        <v>264</v>
      </c>
      <c r="D32" s="260" t="s">
        <v>263</v>
      </c>
      <c r="K32" s="257"/>
    </row>
    <row r="33" spans="2:11" x14ac:dyDescent="0.2">
      <c r="B33" s="279">
        <v>2</v>
      </c>
      <c r="C33" s="268" t="s">
        <v>283</v>
      </c>
      <c r="D33" s="260" t="s">
        <v>284</v>
      </c>
      <c r="K33" s="257"/>
    </row>
    <row r="34" spans="2:11" x14ac:dyDescent="0.2">
      <c r="B34" s="279">
        <v>3</v>
      </c>
      <c r="C34" s="277" t="s">
        <v>257</v>
      </c>
      <c r="D34" s="260" t="s">
        <v>258</v>
      </c>
      <c r="K34" s="257"/>
    </row>
    <row r="35" spans="2:11" x14ac:dyDescent="0.2">
      <c r="B35" s="279"/>
      <c r="C35" s="123"/>
      <c r="K35" s="257"/>
    </row>
    <row r="36" spans="2:11" ht="13.5" thickBot="1" x14ac:dyDescent="0.25">
      <c r="B36" s="280"/>
      <c r="C36" s="276"/>
      <c r="D36" s="258"/>
      <c r="E36" s="258"/>
      <c r="F36" s="258"/>
      <c r="G36" s="258"/>
      <c r="H36" s="258"/>
      <c r="I36" s="258"/>
      <c r="J36" s="258"/>
      <c r="K36" s="259"/>
    </row>
    <row r="37" spans="2:11" x14ac:dyDescent="0.2">
      <c r="C37" s="266"/>
    </row>
    <row r="38" spans="2:11" x14ac:dyDescent="0.2">
      <c r="C38" s="266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40" t="s">
        <v>156</v>
      </c>
      <c r="B2" s="240"/>
      <c r="C2" s="240"/>
      <c r="D2" s="240"/>
    </row>
    <row r="5" spans="1:12" s="210" customFormat="1" x14ac:dyDescent="0.2">
      <c r="A5" s="353" t="s">
        <v>0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5"/>
    </row>
    <row r="6" spans="1:12" x14ac:dyDescent="0.2">
      <c r="A6" s="21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3"/>
    </row>
    <row r="7" spans="1:12" s="210" customFormat="1" x14ac:dyDescent="0.2">
      <c r="A7" s="356" t="s">
        <v>141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8"/>
    </row>
    <row r="8" spans="1:12" x14ac:dyDescent="0.2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6"/>
    </row>
    <row r="9" spans="1:12" x14ac:dyDescent="0.2">
      <c r="A9" s="134"/>
      <c r="B9" s="217" t="s">
        <v>142</v>
      </c>
      <c r="C9" s="21"/>
      <c r="D9" s="217" t="s">
        <v>143</v>
      </c>
      <c r="F9" s="217" t="s">
        <v>144</v>
      </c>
      <c r="H9" s="217" t="s">
        <v>145</v>
      </c>
      <c r="J9" s="217" t="s">
        <v>146</v>
      </c>
      <c r="L9" s="217" t="s">
        <v>147</v>
      </c>
    </row>
    <row r="10" spans="1:12" x14ac:dyDescent="0.2">
      <c r="A10" s="134"/>
      <c r="B10" s="218" t="s">
        <v>148</v>
      </c>
      <c r="C10" s="21"/>
      <c r="D10" s="218" t="s">
        <v>148</v>
      </c>
      <c r="F10" s="218" t="s">
        <v>148</v>
      </c>
      <c r="G10" s="21"/>
      <c r="H10" s="218" t="s">
        <v>148</v>
      </c>
      <c r="J10" s="218" t="s">
        <v>148</v>
      </c>
      <c r="L10" s="218" t="s">
        <v>148</v>
      </c>
    </row>
    <row r="11" spans="1:12" x14ac:dyDescent="0.2">
      <c r="A11" s="219" t="s">
        <v>149</v>
      </c>
      <c r="B11" s="220" t="s">
        <v>150</v>
      </c>
      <c r="C11" s="21"/>
      <c r="D11" s="220" t="s">
        <v>150</v>
      </c>
      <c r="E11" s="21"/>
      <c r="F11" s="220" t="s">
        <v>150</v>
      </c>
      <c r="G11" s="21"/>
      <c r="H11" s="220" t="s">
        <v>150</v>
      </c>
      <c r="J11" s="220" t="s">
        <v>150</v>
      </c>
      <c r="L11" s="220" t="s">
        <v>150</v>
      </c>
    </row>
    <row r="12" spans="1:12" x14ac:dyDescent="0.2">
      <c r="A12" s="134"/>
      <c r="B12" s="221"/>
      <c r="C12" s="222"/>
      <c r="D12" s="221"/>
      <c r="E12" s="222"/>
      <c r="F12" s="221"/>
      <c r="G12" s="222"/>
      <c r="H12" s="221"/>
      <c r="J12" s="221"/>
      <c r="L12" s="221"/>
    </row>
    <row r="13" spans="1:12" x14ac:dyDescent="0.2">
      <c r="A13" s="134" t="s">
        <v>21</v>
      </c>
      <c r="B13" s="221"/>
      <c r="C13" s="222"/>
      <c r="D13" s="221"/>
      <c r="E13" s="222"/>
      <c r="F13" s="221"/>
      <c r="G13" s="222"/>
      <c r="H13" s="221"/>
      <c r="J13" s="221"/>
      <c r="L13" s="221"/>
    </row>
    <row r="14" spans="1:12" x14ac:dyDescent="0.2">
      <c r="A14" s="134" t="s">
        <v>31</v>
      </c>
      <c r="B14" s="221">
        <v>24000</v>
      </c>
      <c r="C14" s="222"/>
      <c r="D14" s="221">
        <v>25000</v>
      </c>
      <c r="E14" s="222"/>
      <c r="F14" s="221">
        <v>26000</v>
      </c>
      <c r="G14" s="222"/>
      <c r="H14" s="221">
        <v>26500</v>
      </c>
      <c r="J14" s="221">
        <v>26500</v>
      </c>
      <c r="L14" s="221">
        <v>26500</v>
      </c>
    </row>
    <row r="15" spans="1:12" x14ac:dyDescent="0.2">
      <c r="A15" s="134" t="s">
        <v>8</v>
      </c>
      <c r="B15" s="221">
        <v>17403</v>
      </c>
      <c r="C15" s="222"/>
      <c r="D15" s="221">
        <v>14375</v>
      </c>
      <c r="E15" s="222"/>
      <c r="F15" s="221">
        <v>17853</v>
      </c>
      <c r="G15" s="222"/>
      <c r="H15" s="221">
        <v>14780</v>
      </c>
      <c r="J15" s="221">
        <v>26930</v>
      </c>
      <c r="L15" s="221">
        <v>20220</v>
      </c>
    </row>
    <row r="16" spans="1:12" x14ac:dyDescent="0.2">
      <c r="A16" s="134" t="s">
        <v>32</v>
      </c>
      <c r="B16" s="221">
        <v>653</v>
      </c>
      <c r="C16" s="222"/>
      <c r="D16" s="221">
        <v>543</v>
      </c>
      <c r="E16" s="222"/>
      <c r="F16" s="221">
        <v>16</v>
      </c>
      <c r="G16" s="222"/>
      <c r="H16" s="221">
        <v>17</v>
      </c>
      <c r="J16" s="221">
        <v>15</v>
      </c>
      <c r="L16" s="221">
        <v>15</v>
      </c>
    </row>
    <row r="17" spans="1:12" x14ac:dyDescent="0.2">
      <c r="A17" s="223" t="s">
        <v>151</v>
      </c>
      <c r="B17" s="221"/>
      <c r="C17" s="222"/>
      <c r="D17" s="221"/>
      <c r="E17" s="222"/>
      <c r="F17" s="221"/>
      <c r="G17" s="222"/>
      <c r="H17" s="221"/>
      <c r="J17" s="221"/>
      <c r="L17" s="221"/>
    </row>
    <row r="18" spans="1:12" x14ac:dyDescent="0.2">
      <c r="A18" s="134"/>
      <c r="B18" s="221"/>
      <c r="C18" s="222"/>
      <c r="D18" s="221"/>
      <c r="E18" s="222"/>
      <c r="F18" s="221"/>
      <c r="G18" s="222"/>
      <c r="H18" s="221"/>
      <c r="J18" s="221"/>
      <c r="L18" s="221"/>
    </row>
    <row r="19" spans="1:12" x14ac:dyDescent="0.2">
      <c r="A19" s="134" t="s">
        <v>22</v>
      </c>
      <c r="B19" s="224">
        <f>SUM(B14:B17)</f>
        <v>42056</v>
      </c>
      <c r="C19" s="222"/>
      <c r="D19" s="224">
        <v>39918</v>
      </c>
      <c r="E19" s="222"/>
      <c r="F19" s="224">
        <f>SUM(F14:F17)</f>
        <v>43869</v>
      </c>
      <c r="G19" s="222"/>
      <c r="H19" s="224">
        <f>SUM(H14:H17)</f>
        <v>41297</v>
      </c>
      <c r="J19" s="224">
        <f>SUM(J14:J17)</f>
        <v>53445</v>
      </c>
      <c r="L19" s="224">
        <f>SUM(L14:L17)</f>
        <v>46735</v>
      </c>
    </row>
    <row r="20" spans="1:12" x14ac:dyDescent="0.2">
      <c r="A20" s="134"/>
      <c r="B20" s="221"/>
      <c r="C20" s="222"/>
      <c r="D20" s="221"/>
      <c r="E20" s="222"/>
      <c r="F20" s="221"/>
      <c r="G20" s="222"/>
      <c r="H20" s="221"/>
      <c r="J20" s="221"/>
      <c r="L20" s="221"/>
    </row>
    <row r="21" spans="1:12" x14ac:dyDescent="0.2">
      <c r="A21" s="134" t="s">
        <v>23</v>
      </c>
      <c r="B21" s="221"/>
      <c r="C21" s="222"/>
      <c r="D21" s="221"/>
      <c r="E21" s="222"/>
      <c r="F21" s="221"/>
      <c r="G21" s="222"/>
      <c r="H21" s="221"/>
      <c r="J21" s="221"/>
      <c r="L21" s="221"/>
    </row>
    <row r="22" spans="1:12" x14ac:dyDescent="0.2">
      <c r="A22" s="134" t="s">
        <v>24</v>
      </c>
      <c r="B22" s="221">
        <v>15436</v>
      </c>
      <c r="C22" s="222"/>
      <c r="D22" s="221">
        <v>17075</v>
      </c>
      <c r="E22" s="222"/>
      <c r="F22" s="221">
        <v>16516</v>
      </c>
      <c r="G22" s="222"/>
      <c r="H22" s="221">
        <v>17102</v>
      </c>
      <c r="J22" s="221">
        <v>19253</v>
      </c>
      <c r="L22" s="221">
        <v>25013</v>
      </c>
    </row>
    <row r="23" spans="1:12" x14ac:dyDescent="0.2">
      <c r="A23" s="134" t="s">
        <v>10</v>
      </c>
      <c r="B23" s="221">
        <v>5531</v>
      </c>
      <c r="C23" s="222"/>
      <c r="D23" s="221">
        <v>0</v>
      </c>
      <c r="E23" s="222"/>
      <c r="F23" s="221">
        <v>3043</v>
      </c>
      <c r="G23" s="222"/>
      <c r="H23" s="221">
        <v>0</v>
      </c>
      <c r="J23" s="221">
        <v>5593</v>
      </c>
      <c r="L23" s="221">
        <v>2448</v>
      </c>
    </row>
    <row r="24" spans="1:12" x14ac:dyDescent="0.2">
      <c r="A24" s="134" t="s">
        <v>25</v>
      </c>
      <c r="B24" s="221">
        <v>4050</v>
      </c>
      <c r="C24" s="222"/>
      <c r="D24" s="221">
        <v>4320</v>
      </c>
      <c r="E24" s="222"/>
      <c r="F24" s="221">
        <v>2197</v>
      </c>
      <c r="G24" s="222"/>
      <c r="H24" s="221">
        <v>4000</v>
      </c>
      <c r="J24" s="221">
        <v>3484</v>
      </c>
      <c r="L24" s="221">
        <v>4000</v>
      </c>
    </row>
    <row r="25" spans="1:12" x14ac:dyDescent="0.2">
      <c r="A25" s="134" t="s">
        <v>33</v>
      </c>
      <c r="B25" s="221">
        <v>2940</v>
      </c>
      <c r="C25" s="222"/>
      <c r="D25" s="221">
        <v>2794</v>
      </c>
      <c r="E25" s="222"/>
      <c r="F25" s="221">
        <v>2880</v>
      </c>
      <c r="G25" s="222"/>
      <c r="H25" s="221">
        <v>4000</v>
      </c>
      <c r="J25" s="221">
        <v>4000</v>
      </c>
      <c r="L25" s="221">
        <v>4000</v>
      </c>
    </row>
    <row r="26" spans="1:12" x14ac:dyDescent="0.2">
      <c r="A26" s="134" t="s">
        <v>8</v>
      </c>
      <c r="B26" s="221"/>
      <c r="C26" s="222"/>
      <c r="D26" s="221"/>
      <c r="E26" s="222"/>
      <c r="F26" s="221"/>
      <c r="G26" s="222"/>
      <c r="H26" s="221"/>
      <c r="J26" s="221"/>
      <c r="L26" s="221"/>
    </row>
    <row r="27" spans="1:12" x14ac:dyDescent="0.2">
      <c r="A27" s="225" t="s">
        <v>34</v>
      </c>
      <c r="B27" s="221">
        <v>9114</v>
      </c>
      <c r="C27" s="222"/>
      <c r="D27" s="221">
        <v>9620</v>
      </c>
      <c r="E27" s="222"/>
      <c r="F27" s="221">
        <v>8281</v>
      </c>
      <c r="G27" s="222"/>
      <c r="H27" s="221">
        <v>8421</v>
      </c>
      <c r="J27" s="221">
        <v>9951</v>
      </c>
      <c r="L27" s="221">
        <v>9743</v>
      </c>
    </row>
    <row r="28" spans="1:12" x14ac:dyDescent="0.2">
      <c r="A28" s="225" t="s">
        <v>35</v>
      </c>
      <c r="B28" s="221">
        <v>3092</v>
      </c>
      <c r="C28" s="222"/>
      <c r="D28" s="221">
        <v>90</v>
      </c>
      <c r="E28" s="222"/>
      <c r="F28" s="221">
        <v>2491</v>
      </c>
      <c r="G28" s="222"/>
      <c r="H28" s="221">
        <v>3738</v>
      </c>
      <c r="J28" s="221">
        <v>3370</v>
      </c>
      <c r="L28" s="221">
        <v>545</v>
      </c>
    </row>
    <row r="29" spans="1:12" x14ac:dyDescent="0.2">
      <c r="A29" s="134" t="s">
        <v>36</v>
      </c>
      <c r="B29" s="221">
        <v>0</v>
      </c>
      <c r="C29" s="222"/>
      <c r="D29" s="221">
        <v>0</v>
      </c>
      <c r="E29" s="222"/>
      <c r="F29" s="221">
        <v>1995</v>
      </c>
      <c r="G29" s="222"/>
      <c r="H29" s="221">
        <v>0</v>
      </c>
      <c r="J29" s="221">
        <v>460</v>
      </c>
      <c r="L29" s="221">
        <v>0</v>
      </c>
    </row>
    <row r="30" spans="1:12" x14ac:dyDescent="0.2">
      <c r="A30" s="134" t="s">
        <v>37</v>
      </c>
      <c r="B30" s="221">
        <v>75</v>
      </c>
      <c r="C30" s="222"/>
      <c r="D30" s="221">
        <v>0</v>
      </c>
      <c r="E30" s="222"/>
      <c r="F30" s="221">
        <v>0</v>
      </c>
      <c r="G30" s="222"/>
      <c r="H30" s="221">
        <v>1181</v>
      </c>
      <c r="J30" s="221">
        <v>1650</v>
      </c>
      <c r="L30" s="221">
        <v>0</v>
      </c>
    </row>
    <row r="31" spans="1:12" x14ac:dyDescent="0.2">
      <c r="A31" s="134" t="s">
        <v>38</v>
      </c>
      <c r="B31" s="221">
        <v>0</v>
      </c>
      <c r="C31" s="222"/>
      <c r="D31" s="221">
        <v>7500</v>
      </c>
      <c r="E31" s="222"/>
      <c r="F31" s="221">
        <v>500</v>
      </c>
      <c r="G31" s="222"/>
      <c r="H31" s="221">
        <v>0</v>
      </c>
      <c r="J31" s="221">
        <v>2027</v>
      </c>
      <c r="L31" s="221">
        <v>1000</v>
      </c>
    </row>
    <row r="32" spans="1:12" x14ac:dyDescent="0.2">
      <c r="A32" s="134" t="s">
        <v>152</v>
      </c>
      <c r="B32" s="221"/>
      <c r="C32" s="222"/>
      <c r="D32" s="221"/>
      <c r="E32" s="222"/>
      <c r="F32" s="221"/>
      <c r="G32" s="222"/>
      <c r="H32" s="221"/>
      <c r="J32" s="221">
        <v>1648</v>
      </c>
      <c r="L32" s="221">
        <v>4464</v>
      </c>
    </row>
    <row r="33" spans="1:17" x14ac:dyDescent="0.2">
      <c r="A33" s="134"/>
      <c r="B33" s="221"/>
      <c r="C33" s="222"/>
      <c r="D33" s="221"/>
      <c r="E33" s="222"/>
      <c r="F33" s="221"/>
      <c r="G33" s="222"/>
      <c r="H33" s="221"/>
      <c r="J33" s="221"/>
      <c r="L33" s="221"/>
    </row>
    <row r="34" spans="1:17" x14ac:dyDescent="0.2">
      <c r="A34" s="134" t="s">
        <v>22</v>
      </c>
      <c r="B34" s="224">
        <f>SUM(B22:B32)</f>
        <v>40238</v>
      </c>
      <c r="C34" s="222"/>
      <c r="D34" s="224">
        <v>41399</v>
      </c>
      <c r="E34" s="222"/>
      <c r="F34" s="224">
        <f>SUM(F22:F32)</f>
        <v>37903</v>
      </c>
      <c r="G34" s="222"/>
      <c r="H34" s="224">
        <f>SUM(H22:H31)</f>
        <v>38442</v>
      </c>
      <c r="J34" s="224">
        <f>SUM(J22:J32)</f>
        <v>51436</v>
      </c>
      <c r="L34" s="224">
        <f>SUM(L22:L32)</f>
        <v>51213</v>
      </c>
      <c r="N34" s="80"/>
      <c r="O34" s="80"/>
      <c r="Q34" s="80"/>
    </row>
    <row r="35" spans="1:17" ht="12" thickBot="1" x14ac:dyDescent="0.25">
      <c r="A35" s="134"/>
      <c r="B35" s="221"/>
      <c r="C35" s="222"/>
      <c r="D35" s="226"/>
      <c r="E35" s="222"/>
      <c r="F35" s="221"/>
      <c r="G35" s="222"/>
      <c r="H35" s="221"/>
      <c r="J35" s="221"/>
      <c r="L35" s="221"/>
    </row>
    <row r="36" spans="1:17" s="210" customFormat="1" ht="12" thickBot="1" x14ac:dyDescent="0.25">
      <c r="A36" s="219" t="s">
        <v>153</v>
      </c>
      <c r="B36" s="227">
        <f>+B19-B34</f>
        <v>1818</v>
      </c>
      <c r="C36" s="222"/>
      <c r="D36" s="228">
        <f>+D19-D34</f>
        <v>-1481</v>
      </c>
      <c r="E36" s="229"/>
      <c r="F36" s="227">
        <f>+F19-F34</f>
        <v>5966</v>
      </c>
      <c r="G36" s="229"/>
      <c r="H36" s="227">
        <f>+H19-H34</f>
        <v>2855</v>
      </c>
      <c r="J36" s="227">
        <f>+J19-J34</f>
        <v>2009</v>
      </c>
      <c r="L36" s="230">
        <f>+L19-L34</f>
        <v>-4478</v>
      </c>
    </row>
    <row r="37" spans="1:17" x14ac:dyDescent="0.2">
      <c r="A37" s="134"/>
      <c r="B37" s="222"/>
      <c r="C37" s="222"/>
      <c r="D37" s="222"/>
      <c r="E37" s="222"/>
      <c r="F37" s="222"/>
      <c r="G37" s="222"/>
      <c r="H37" s="222"/>
      <c r="J37" s="222"/>
      <c r="L37" s="231"/>
    </row>
    <row r="38" spans="1:17" x14ac:dyDescent="0.2">
      <c r="A38" s="134"/>
      <c r="B38" s="222"/>
      <c r="C38" s="222"/>
      <c r="D38" s="222"/>
      <c r="E38" s="222"/>
      <c r="F38" s="222"/>
      <c r="G38" s="222"/>
      <c r="H38" s="222"/>
      <c r="J38" s="222"/>
      <c r="L38" s="231"/>
    </row>
    <row r="39" spans="1:17" x14ac:dyDescent="0.2">
      <c r="A39" s="219" t="s">
        <v>39</v>
      </c>
      <c r="B39" s="222"/>
      <c r="C39" s="222"/>
      <c r="D39" s="222"/>
      <c r="E39" s="222"/>
      <c r="F39" s="222"/>
      <c r="G39" s="222"/>
      <c r="H39" s="222"/>
      <c r="J39" s="222"/>
      <c r="L39" s="231"/>
    </row>
    <row r="40" spans="1:17" x14ac:dyDescent="0.2">
      <c r="A40" s="134"/>
      <c r="B40" s="222"/>
      <c r="C40" s="222"/>
      <c r="D40" s="222"/>
      <c r="E40" s="222"/>
      <c r="F40" s="222"/>
      <c r="G40" s="222"/>
      <c r="H40" s="222"/>
      <c r="J40" s="222"/>
      <c r="L40" s="231"/>
    </row>
    <row r="41" spans="1:17" x14ac:dyDescent="0.2">
      <c r="A41" s="134" t="s">
        <v>40</v>
      </c>
      <c r="B41" s="232">
        <v>4204</v>
      </c>
      <c r="C41" s="222"/>
      <c r="D41" s="232">
        <v>7576</v>
      </c>
      <c r="E41" s="222"/>
      <c r="F41" s="232">
        <v>2057</v>
      </c>
      <c r="G41" s="222"/>
      <c r="H41" s="232">
        <v>6865</v>
      </c>
      <c r="J41" s="232">
        <v>10871</v>
      </c>
      <c r="L41" s="232">
        <v>4033</v>
      </c>
    </row>
    <row r="42" spans="1:17" x14ac:dyDescent="0.2">
      <c r="A42" s="134" t="s">
        <v>41</v>
      </c>
      <c r="B42" s="226">
        <v>25512</v>
      </c>
      <c r="C42" s="222"/>
      <c r="D42" s="226">
        <v>21270</v>
      </c>
      <c r="E42" s="222"/>
      <c r="F42" s="226">
        <v>32578</v>
      </c>
      <c r="G42" s="222"/>
      <c r="H42" s="226">
        <v>29905</v>
      </c>
      <c r="J42" s="226">
        <v>28421</v>
      </c>
      <c r="L42" s="226">
        <v>31224</v>
      </c>
    </row>
    <row r="43" spans="1:17" x14ac:dyDescent="0.2">
      <c r="A43" s="134"/>
      <c r="B43" s="221">
        <f>SUM(B41:B42)</f>
        <v>29716</v>
      </c>
      <c r="C43" s="222"/>
      <c r="D43" s="221">
        <v>28846</v>
      </c>
      <c r="E43" s="222"/>
      <c r="F43" s="221">
        <f>+F41+F42</f>
        <v>34635</v>
      </c>
      <c r="G43" s="222"/>
      <c r="H43" s="221">
        <f>+H42+H41</f>
        <v>36770</v>
      </c>
      <c r="J43" s="221">
        <f>+J42+J41</f>
        <v>39292</v>
      </c>
      <c r="L43" s="221">
        <f>+L42+L41</f>
        <v>35257</v>
      </c>
    </row>
    <row r="44" spans="1:17" x14ac:dyDescent="0.2">
      <c r="A44" s="134"/>
      <c r="B44" s="221"/>
      <c r="C44" s="222"/>
      <c r="D44" s="221"/>
      <c r="E44" s="222"/>
      <c r="F44" s="221"/>
      <c r="G44" s="222"/>
      <c r="H44" s="221"/>
      <c r="J44" s="221"/>
      <c r="L44" s="221"/>
    </row>
    <row r="45" spans="1:17" x14ac:dyDescent="0.2">
      <c r="A45" s="134" t="s">
        <v>154</v>
      </c>
      <c r="B45" s="221">
        <v>2965</v>
      </c>
      <c r="C45" s="222"/>
      <c r="D45" s="221">
        <v>2354</v>
      </c>
      <c r="E45" s="222"/>
      <c r="F45" s="221">
        <v>2531</v>
      </c>
      <c r="G45" s="222"/>
      <c r="H45" s="221">
        <v>3251</v>
      </c>
      <c r="J45" s="221">
        <v>2788</v>
      </c>
      <c r="L45" s="221">
        <v>2345</v>
      </c>
    </row>
    <row r="46" spans="1:17" x14ac:dyDescent="0.2">
      <c r="A46" s="134" t="s">
        <v>155</v>
      </c>
      <c r="B46" s="221">
        <v>-300</v>
      </c>
      <c r="C46" s="222"/>
      <c r="D46" s="221">
        <v>-300</v>
      </c>
      <c r="E46" s="222"/>
      <c r="F46" s="221">
        <v>-300</v>
      </c>
      <c r="G46" s="222"/>
      <c r="H46" s="221">
        <v>-300</v>
      </c>
      <c r="J46" s="221">
        <v>-350</v>
      </c>
      <c r="L46" s="221">
        <v>-350</v>
      </c>
    </row>
    <row r="47" spans="1:17" ht="12" thickBot="1" x14ac:dyDescent="0.25">
      <c r="A47" s="134"/>
      <c r="B47" s="221"/>
      <c r="C47" s="222"/>
      <c r="D47" s="221"/>
      <c r="E47" s="222"/>
      <c r="F47" s="221"/>
      <c r="G47" s="222"/>
      <c r="H47" s="221"/>
      <c r="J47" s="221"/>
      <c r="L47" s="221"/>
    </row>
    <row r="48" spans="1:17" ht="12" thickBot="1" x14ac:dyDescent="0.25">
      <c r="A48" s="219" t="s">
        <v>42</v>
      </c>
      <c r="B48" s="233">
        <f>SUM(B43:B47)</f>
        <v>32381</v>
      </c>
      <c r="C48" s="222"/>
      <c r="D48" s="233">
        <f>SUM(D43:D47)</f>
        <v>30900</v>
      </c>
      <c r="E48" s="222"/>
      <c r="F48" s="233">
        <f>SUM(F43:F47)</f>
        <v>36866</v>
      </c>
      <c r="G48" s="222"/>
      <c r="H48" s="233">
        <f>SUM(H43:H47)</f>
        <v>39721</v>
      </c>
      <c r="J48" s="233">
        <f>SUM(J43:J47)</f>
        <v>41730</v>
      </c>
      <c r="L48" s="234">
        <f>SUM(L43:L47)</f>
        <v>37252</v>
      </c>
    </row>
    <row r="49" spans="1:12" x14ac:dyDescent="0.2">
      <c r="A49" s="134"/>
      <c r="B49" s="222"/>
      <c r="C49" s="222"/>
      <c r="D49" s="222"/>
      <c r="E49" s="222"/>
      <c r="F49" s="222"/>
      <c r="G49" s="222"/>
      <c r="H49" s="222"/>
      <c r="J49" s="222"/>
      <c r="L49" s="231"/>
    </row>
    <row r="50" spans="1:12" x14ac:dyDescent="0.2">
      <c r="A50" s="235" t="s">
        <v>43</v>
      </c>
      <c r="B50" s="236">
        <v>4.9800000000000004</v>
      </c>
      <c r="C50" s="237"/>
      <c r="D50" s="236">
        <v>5.0999999999999996</v>
      </c>
      <c r="E50" s="237"/>
      <c r="F50" s="238">
        <v>5.29</v>
      </c>
      <c r="G50" s="237"/>
      <c r="H50" s="238">
        <v>5.37</v>
      </c>
      <c r="I50" s="237"/>
      <c r="J50" s="238">
        <v>5.37</v>
      </c>
      <c r="K50" s="237"/>
      <c r="L50" s="239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Receipts</vt:lpstr>
      <vt:lpstr>Payments</vt:lpstr>
      <vt:lpstr>Bank Reconciliation</vt:lpstr>
      <vt:lpstr>CCLA</vt:lpstr>
      <vt:lpstr>Deposit Acct</vt:lpstr>
      <vt:lpstr>Financial Summary</vt:lpstr>
      <vt:lpstr>Balance Sheet &amp; AGAR</vt:lpstr>
      <vt:lpstr>PROCESS</vt:lpstr>
      <vt:lpstr> Previous Years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2022-08-29T15:11:36Z</cp:lastPrinted>
  <dcterms:created xsi:type="dcterms:W3CDTF">2003-09-22T09:27:20Z</dcterms:created>
  <dcterms:modified xsi:type="dcterms:W3CDTF">2022-10-31T14:31:40Z</dcterms:modified>
  <cp:category/>
</cp:coreProperties>
</file>